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145" windowHeight="8400" tabRatio="721" activeTab="0"/>
  </bookViews>
  <sheets>
    <sheet name="データ入力用シート" sheetId="1" r:id="rId1"/>
    <sheet name="(記入例)" sheetId="2" r:id="rId2"/>
    <sheet name="チェックリスト兼受領書" sheetId="3" r:id="rId3"/>
    <sheet name="1 申請書" sheetId="4" r:id="rId4"/>
    <sheet name="2 希望業種表" sheetId="5" r:id="rId5"/>
    <sheet name="7 使用印鑑届" sheetId="6" r:id="rId6"/>
    <sheet name="8 委任状" sheetId="7" r:id="rId7"/>
    <sheet name="13 取扱品目表" sheetId="8" r:id="rId8"/>
    <sheet name="14 契約実績表" sheetId="9" r:id="rId9"/>
    <sheet name="変更届" sheetId="10" r:id="rId10"/>
    <sheet name="(変更届に必要な添付書類)" sheetId="11" r:id="rId11"/>
  </sheets>
  <definedNames>
    <definedName name="_xlnm.Print_Area" localSheetId="1">'(記入例)'!$A$2:$N$42</definedName>
    <definedName name="_xlnm.Print_Area" localSheetId="4">'2 希望業種表'!$A$1:$G$116</definedName>
    <definedName name="_xlnm.Print_Area" localSheetId="0">'データ入力用シート'!$A$2:$N$42</definedName>
    <definedName name="_xlnm.Print_Titles" localSheetId="4">'2 希望業種表'!$1:$3</definedName>
  </definedNames>
  <calcPr fullCalcOnLoad="1"/>
</workbook>
</file>

<file path=xl/sharedStrings.xml><?xml version="1.0" encoding="utf-8"?>
<sst xmlns="http://schemas.openxmlformats.org/spreadsheetml/2006/main" count="732" uniqueCount="460">
  <si>
    <t>商号又は名称</t>
  </si>
  <si>
    <t>印</t>
  </si>
  <si>
    <t>代表者役職名</t>
  </si>
  <si>
    <t>代表者氏名</t>
  </si>
  <si>
    <t>支店長</t>
  </si>
  <si>
    <t>委　　任　　状</t>
  </si>
  <si>
    <t>本店に関する情報</t>
  </si>
  <si>
    <t>商号又は名称（フリガナ）</t>
  </si>
  <si>
    <t>郵便番号</t>
  </si>
  <si>
    <t>都道府県</t>
  </si>
  <si>
    <t>市区町村</t>
  </si>
  <si>
    <t>町名・地番</t>
  </si>
  <si>
    <t>方書（ビル名等）</t>
  </si>
  <si>
    <t>電話番号</t>
  </si>
  <si>
    <t>ＦＡＸ番号</t>
  </si>
  <si>
    <t>受任機関の名称</t>
  </si>
  <si>
    <t>資本金（千円）</t>
  </si>
  <si>
    <t>電子メールアドレス</t>
  </si>
  <si>
    <t>氏名</t>
  </si>
  <si>
    <t>記</t>
  </si>
  <si>
    <t>２　資本金等</t>
  </si>
  <si>
    <t>（１）資本金</t>
  </si>
  <si>
    <t>受任者役職名</t>
  </si>
  <si>
    <t>受任者氏名</t>
  </si>
  <si>
    <t>（１）入札及び見積りに関すること。</t>
  </si>
  <si>
    <t>（２）契約の締結に関すること。</t>
  </si>
  <si>
    <t>－</t>
  </si>
  <si>
    <t>埼玉県</t>
  </si>
  <si>
    <t>さいたま市浦和区</t>
  </si>
  <si>
    <t>高砂３‐１５‐１</t>
  </si>
  <si>
    <t>359</t>
  </si>
  <si>
    <t>所沢市</t>
  </si>
  <si>
    <t>〒</t>
  </si>
  <si>
    <t>（都道府県）</t>
  </si>
  <si>
    <t>（市区町村）</t>
  </si>
  <si>
    <t>（ビル名等）</t>
  </si>
  <si>
    <t>（町名地番）</t>
  </si>
  <si>
    <t>千円</t>
  </si>
  <si>
    <t>年</t>
  </si>
  <si>
    <t>330</t>
  </si>
  <si>
    <t>0063</t>
  </si>
  <si>
    <t>使　用　印　鑑　届</t>
  </si>
  <si>
    <t>受任機関（代理人）に関する情報</t>
  </si>
  <si>
    <t>直前1年の年間実績額</t>
  </si>
  <si>
    <t>（３）契約の履行に関すること。</t>
  </si>
  <si>
    <t>サイタマショウテン</t>
  </si>
  <si>
    <t>けやき台1-13-11</t>
  </si>
  <si>
    <t>1118</t>
  </si>
  <si>
    <t>総務部 入札申請担当</t>
  </si>
  <si>
    <t>04-2929-9127</t>
  </si>
  <si>
    <t>（２）自己資本額</t>
  </si>
  <si>
    <t>住所又は所在地</t>
  </si>
  <si>
    <t>電話番号</t>
  </si>
  <si>
    <t>ＦＡＸ番号</t>
  </si>
  <si>
    <t>電子メールアドレス</t>
  </si>
  <si>
    <t>（　　　　受　　　　　任　　　　　者　　　　）</t>
  </si>
  <si>
    <t>（　委　　任　　者　）</t>
  </si>
  <si>
    <t>委　　任　　事　　項</t>
  </si>
  <si>
    <t>１　入札及び見積りに関すること。</t>
  </si>
  <si>
    <t>２　契約の締結に関すること。</t>
  </si>
  <si>
    <t>３　契約の履行に関すること。</t>
  </si>
  <si>
    <t>営業所等名称</t>
  </si>
  <si>
    <t>役職名</t>
  </si>
  <si>
    <t>別紙「希望業種表」に記載のとおり</t>
  </si>
  <si>
    <t>１　参加を希望する業種</t>
  </si>
  <si>
    <t>資本金等に関する情報</t>
  </si>
  <si>
    <t>（１）物品の販売（建設資材、修理含む）</t>
  </si>
  <si>
    <t>希望</t>
  </si>
  <si>
    <t>小分類</t>
  </si>
  <si>
    <t>ＯＡ機器・用品</t>
  </si>
  <si>
    <t>ＯＡ機器</t>
  </si>
  <si>
    <t>看板・標識類</t>
  </si>
  <si>
    <t>ＯＡ用品</t>
  </si>
  <si>
    <t>動植物・用品</t>
  </si>
  <si>
    <t>生花</t>
  </si>
  <si>
    <t>文具・事務機器・用品</t>
  </si>
  <si>
    <t>事務機器</t>
  </si>
  <si>
    <t>植物・園芸用品</t>
  </si>
  <si>
    <t>文具・事務用品</t>
  </si>
  <si>
    <t>雑貨・金物類</t>
  </si>
  <si>
    <t>物置・テント類</t>
  </si>
  <si>
    <t>印章</t>
  </si>
  <si>
    <t>印鑑</t>
  </si>
  <si>
    <t>ゴム印・その他印章</t>
  </si>
  <si>
    <t>工業用薬品</t>
  </si>
  <si>
    <t>書籍</t>
  </si>
  <si>
    <t>建設資材・部材</t>
  </si>
  <si>
    <t>セメント・生コン</t>
  </si>
  <si>
    <t>家具</t>
  </si>
  <si>
    <t>道路舗装材</t>
  </si>
  <si>
    <t>室内装備品</t>
  </si>
  <si>
    <t>カーテン、ブラインド、カーペット</t>
  </si>
  <si>
    <t>塗料</t>
  </si>
  <si>
    <t>畳・ござ</t>
  </si>
  <si>
    <t>砂・砂利</t>
  </si>
  <si>
    <t>壁紙・幕</t>
  </si>
  <si>
    <t>砕石・山ズリ</t>
  </si>
  <si>
    <t>その他室内装備品</t>
  </si>
  <si>
    <t>アスファルト製品</t>
  </si>
  <si>
    <t>コンクリート製品</t>
  </si>
  <si>
    <t>厨房機器</t>
  </si>
  <si>
    <t>厨房機器</t>
  </si>
  <si>
    <t>鉄鋼・鋼製品</t>
  </si>
  <si>
    <t>建具</t>
  </si>
  <si>
    <t>鋳鉄製品</t>
  </si>
  <si>
    <t>舞台装置</t>
  </si>
  <si>
    <t>舞台装置、大道具、小道具</t>
  </si>
  <si>
    <t>木材</t>
  </si>
  <si>
    <t>寝具類</t>
  </si>
  <si>
    <t>仮設材</t>
  </si>
  <si>
    <t>一般車両</t>
  </si>
  <si>
    <t>乗用自動車</t>
  </si>
  <si>
    <t>上・下水道材</t>
  </si>
  <si>
    <t>貨物・トラック・バス</t>
  </si>
  <si>
    <t>土地改良材</t>
  </si>
  <si>
    <t>特殊車両</t>
  </si>
  <si>
    <t>ポンプ車（消防車両）</t>
  </si>
  <si>
    <t>橋りょう・河川材</t>
  </si>
  <si>
    <t>梯子車（消防車両）</t>
  </si>
  <si>
    <t>一般土木用材</t>
  </si>
  <si>
    <t>その他消防車両</t>
  </si>
  <si>
    <t>造園・緑化材</t>
  </si>
  <si>
    <t>救急車両</t>
  </si>
  <si>
    <t>その他建設資材・部材</t>
  </si>
  <si>
    <t>その他特装車</t>
  </si>
  <si>
    <t>重機・その他</t>
  </si>
  <si>
    <t>百貨・ギフト</t>
  </si>
  <si>
    <t>その他の車両</t>
  </si>
  <si>
    <t>自転車・バイク等</t>
  </si>
  <si>
    <t>表彰用品</t>
  </si>
  <si>
    <t>車両修理</t>
  </si>
  <si>
    <t>車両修理</t>
  </si>
  <si>
    <t>電気（電力）</t>
  </si>
  <si>
    <t>自動車用品</t>
  </si>
  <si>
    <t>その他販売</t>
  </si>
  <si>
    <t>燃料類</t>
  </si>
  <si>
    <t>医療機器類</t>
  </si>
  <si>
    <t>医療用薬品</t>
  </si>
  <si>
    <t>医療用医薬品</t>
  </si>
  <si>
    <t>（２）物品の賃貸</t>
  </si>
  <si>
    <t>一般用医薬品</t>
  </si>
  <si>
    <t>その他医療用薬品</t>
  </si>
  <si>
    <t>ＯＡ機器類</t>
  </si>
  <si>
    <t>ＯＡ機器（サプライ用品含む）</t>
  </si>
  <si>
    <t>介護機器・用品</t>
  </si>
  <si>
    <t>事務機器類</t>
  </si>
  <si>
    <t>測量機器</t>
  </si>
  <si>
    <t>家具類</t>
  </si>
  <si>
    <t>理化学機器・用品</t>
  </si>
  <si>
    <t>光学機器・時計類</t>
  </si>
  <si>
    <t>光学機器</t>
  </si>
  <si>
    <t>車両類</t>
  </si>
  <si>
    <t>時計類</t>
  </si>
  <si>
    <t>写真関連用品</t>
  </si>
  <si>
    <t>マイクロフィルム</t>
  </si>
  <si>
    <t>特殊車両</t>
  </si>
  <si>
    <t>現像、プリント等</t>
  </si>
  <si>
    <t>空調冷暖房機器</t>
  </si>
  <si>
    <t>医療機器・用具類</t>
  </si>
  <si>
    <t>医療機器類、検診用医療用具</t>
  </si>
  <si>
    <t>家電製品</t>
  </si>
  <si>
    <t>家電製品</t>
  </si>
  <si>
    <t>福祉・介護類</t>
  </si>
  <si>
    <t>福祉・介護用品等</t>
  </si>
  <si>
    <t>照明器具</t>
  </si>
  <si>
    <t>理化学機器類</t>
  </si>
  <si>
    <t>視聴覚機器</t>
  </si>
  <si>
    <t>フィルム・ビデオ類</t>
  </si>
  <si>
    <t>映画フィルム</t>
  </si>
  <si>
    <t>通信機器</t>
  </si>
  <si>
    <t>通信機器</t>
  </si>
  <si>
    <t>電気・通信機器類</t>
  </si>
  <si>
    <t>機械類</t>
  </si>
  <si>
    <t>工作・農業・建設機械類</t>
  </si>
  <si>
    <t>機械類</t>
  </si>
  <si>
    <t>遊具類</t>
  </si>
  <si>
    <t>被服類</t>
  </si>
  <si>
    <t>被服類</t>
  </si>
  <si>
    <t>衣料、作業服</t>
  </si>
  <si>
    <t>防災類</t>
  </si>
  <si>
    <t>消防関連、その他</t>
  </si>
  <si>
    <t>長靴、安全靴</t>
  </si>
  <si>
    <t>イベント用品類</t>
  </si>
  <si>
    <t>消防・防災・防犯</t>
  </si>
  <si>
    <t>消防機器</t>
  </si>
  <si>
    <t>植物類</t>
  </si>
  <si>
    <t>救急資機材</t>
  </si>
  <si>
    <t>仮設建物</t>
  </si>
  <si>
    <t>防災用品・機器</t>
  </si>
  <si>
    <t>清掃用具類</t>
  </si>
  <si>
    <t>清掃用具、マット類</t>
  </si>
  <si>
    <t>防犯用品</t>
  </si>
  <si>
    <t>その他賃貸</t>
  </si>
  <si>
    <t>道路・工事保安用品</t>
  </si>
  <si>
    <t>スポーツ用品</t>
  </si>
  <si>
    <t>楽器・楽譜類</t>
  </si>
  <si>
    <t>楽器</t>
  </si>
  <si>
    <t>音楽ＣＤ、DVD、楽譜類</t>
  </si>
  <si>
    <t>（３）物品の買受け</t>
  </si>
  <si>
    <t>（６）建築物管理</t>
  </si>
  <si>
    <t>車両</t>
  </si>
  <si>
    <t>管理業務</t>
  </si>
  <si>
    <t>清掃</t>
  </si>
  <si>
    <t>環境測定</t>
  </si>
  <si>
    <t>特殊車両</t>
  </si>
  <si>
    <t>殺虫・消毒</t>
  </si>
  <si>
    <t>電気・通信設備</t>
  </si>
  <si>
    <t>自転車</t>
  </si>
  <si>
    <t>その他管理業務</t>
  </si>
  <si>
    <t>機械・機器</t>
  </si>
  <si>
    <t>機械</t>
  </si>
  <si>
    <t>事務機器</t>
  </si>
  <si>
    <t>点検・検査業務</t>
  </si>
  <si>
    <t>電気・通信設備</t>
  </si>
  <si>
    <t>ＯＡ機器</t>
  </si>
  <si>
    <t>空調機械</t>
  </si>
  <si>
    <t>ペットボトル</t>
  </si>
  <si>
    <t>上水槽清掃</t>
  </si>
  <si>
    <t>鉄・非鉄くず</t>
  </si>
  <si>
    <t>給排水衛生設備</t>
  </si>
  <si>
    <t>紙・繊維くず</t>
  </si>
  <si>
    <t>ガス設備</t>
  </si>
  <si>
    <t>電気(電力）</t>
  </si>
  <si>
    <t>浄化槽保守点検</t>
  </si>
  <si>
    <t>その他買受け</t>
  </si>
  <si>
    <t>その他買受け</t>
  </si>
  <si>
    <t>浄化槽清掃</t>
  </si>
  <si>
    <t>消防・防災施設保守</t>
  </si>
  <si>
    <t>機器等の保守</t>
  </si>
  <si>
    <t>その他点検・検査業務</t>
  </si>
  <si>
    <t>廃棄物処理</t>
  </si>
  <si>
    <t>一般廃棄物処理</t>
  </si>
  <si>
    <t>一般印刷</t>
  </si>
  <si>
    <t>産業廃棄物処理</t>
  </si>
  <si>
    <t>フォーム印刷</t>
  </si>
  <si>
    <t>特別管理産業廃棄物処理</t>
  </si>
  <si>
    <t>封筒印刷</t>
  </si>
  <si>
    <t>点字封筒</t>
  </si>
  <si>
    <t>その他建築物管理</t>
  </si>
  <si>
    <t>その他建築物管理</t>
  </si>
  <si>
    <t>一般封筒</t>
  </si>
  <si>
    <t>特殊印刷</t>
  </si>
  <si>
    <t>シール・ラベル印刷</t>
  </si>
  <si>
    <t>カード類</t>
  </si>
  <si>
    <t>（７）その他の業務（催物・調査等）</t>
  </si>
  <si>
    <t>偽造防止用紙</t>
  </si>
  <si>
    <t>その他特殊印刷</t>
  </si>
  <si>
    <t>催物等</t>
  </si>
  <si>
    <t>催物の企画・運営</t>
  </si>
  <si>
    <t>催物等の会場設営業務</t>
  </si>
  <si>
    <t>地図印刷、航空写真</t>
  </si>
  <si>
    <t>展示等関連業務</t>
  </si>
  <si>
    <t>製本</t>
  </si>
  <si>
    <t>映画・ビデオの製作</t>
  </si>
  <si>
    <t>その他印刷</t>
  </si>
  <si>
    <t>その他印刷</t>
  </si>
  <si>
    <t>写真撮影</t>
  </si>
  <si>
    <t>印刷物の企画・製作・編集</t>
  </si>
  <si>
    <t>調査業務</t>
  </si>
  <si>
    <t>市場調査業務</t>
  </si>
  <si>
    <t>世論調査業務</t>
  </si>
  <si>
    <t>漏水調査業務</t>
  </si>
  <si>
    <t>電算業務</t>
  </si>
  <si>
    <t>システム開発</t>
  </si>
  <si>
    <t>数量調査業務</t>
  </si>
  <si>
    <t>システム運用・保守</t>
  </si>
  <si>
    <t>環境調査業務</t>
  </si>
  <si>
    <t>システムコンサルティング</t>
  </si>
  <si>
    <t>その他調査業務</t>
  </si>
  <si>
    <t>データ入力・パンチ</t>
  </si>
  <si>
    <t>受託計算</t>
  </si>
  <si>
    <t>その他</t>
  </si>
  <si>
    <t>人材派遣</t>
  </si>
  <si>
    <t>その他電算業務</t>
  </si>
  <si>
    <t>速記・テープ翻訳、浄書タイプ</t>
  </si>
  <si>
    <t>旅客自動車運送業務</t>
  </si>
  <si>
    <t>車両運行管理</t>
  </si>
  <si>
    <t>運送・配送・配布業務</t>
  </si>
  <si>
    <t>複写業務</t>
  </si>
  <si>
    <t>各種検針・検査等</t>
  </si>
  <si>
    <t>クリーニング</t>
  </si>
  <si>
    <t>各種計画策定業務</t>
  </si>
  <si>
    <t>健康診断業務</t>
  </si>
  <si>
    <t>保険業務</t>
  </si>
  <si>
    <t>※具体的に記入：</t>
  </si>
  <si>
    <t>様</t>
  </si>
  <si>
    <t>(商号又は名称)</t>
  </si>
  <si>
    <t>１　審査結果について</t>
  </si>
  <si>
    <t>２　競争入札参加資格の有効期間</t>
  </si>
  <si>
    <t>物 品 等 取 扱 品 目 表</t>
  </si>
  <si>
    <t>取扱メーカー等</t>
  </si>
  <si>
    <t>大分類</t>
  </si>
  <si>
    <t>小分類</t>
  </si>
  <si>
    <t>商号又は名称</t>
  </si>
  <si>
    <t>取扱品目</t>
  </si>
  <si>
    <t>契約の相手方</t>
  </si>
  <si>
    <t>契約の内容</t>
  </si>
  <si>
    <t>契約年月日
又は契約期間</t>
  </si>
  <si>
    <t>契約金額(円)</t>
  </si>
  <si>
    <t>○○○○○○業務委託</t>
  </si>
  <si>
    <t>「○丁目○番○号」等は全て「○－○－○」と表記してください。</t>
  </si>
  <si>
    <t>契約書等の書類にビル名を入れない場合は、空欄にしてください。</t>
  </si>
  <si>
    <t>代表取締役等の代表権のある方の氏名としてください。</t>
  </si>
  <si>
    <t>【記入時の注意事項】</t>
  </si>
  <si>
    <t>支店長、営業所長等の契約権限のある方の氏名としてください。</t>
  </si>
  <si>
    <t>自己資本額（千円）</t>
  </si>
  <si>
    <t>No.</t>
  </si>
  <si>
    <t>法人</t>
  </si>
  <si>
    <t>個人</t>
  </si>
  <si>
    <t>書類の名称等</t>
  </si>
  <si>
    <t>物品等競争入札参加資格審査申請書</t>
  </si>
  <si>
    <t>希望業種表</t>
  </si>
  <si>
    <t>登記事項証明書（商業登記簿謄本）＜写し可＞</t>
  </si>
  <si>
    <t>事業を営んでいることを証する書類＜写し可＞</t>
  </si>
  <si>
    <t>身分証明書＜写し可＞</t>
  </si>
  <si>
    <t>印鑑証明書＜写し可＞</t>
  </si>
  <si>
    <t>使用印鑑届</t>
  </si>
  <si>
    <t>委任状</t>
  </si>
  <si>
    <t>法人税（所得税）並びに消費税及び地方消費税の納税証明書＜写し可＞</t>
  </si>
  <si>
    <t>返信用封筒（長３等の定形封筒）</t>
  </si>
  <si>
    <t>◎</t>
  </si>
  <si>
    <t>－</t>
  </si>
  <si>
    <t>○</t>
  </si>
  <si>
    <t>チェック欄</t>
  </si>
  <si>
    <t>申請者</t>
  </si>
  <si>
    <t>電話</t>
  </si>
  <si>
    <t>ＦＡＸ</t>
  </si>
  <si>
    <t>担当者氏名</t>
  </si>
  <si>
    <t>行政書士氏名</t>
  </si>
  <si>
    <t>担当部署</t>
  </si>
  <si>
    <t>行政書士電話番号</t>
  </si>
  <si>
    <t>行政書士ＦＡＸ番号</t>
  </si>
  <si>
    <t>行政書士に手続を依頼しない場合は、空欄としてください。</t>
  </si>
  <si>
    <t>担当者電話番号</t>
  </si>
  <si>
    <t>担当者ＦＡＸ番号</t>
  </si>
  <si>
    <t>04-2929-9125</t>
  </si>
  <si>
    <t>04-2929-9130</t>
  </si>
  <si>
    <t>　審査の結果、書類の不備・不足があった場合や内容について疑義が生じた場合は、後日電話又はＦＡＸで連絡させていただきます。その他の場合は、特に連絡はいたしません。</t>
  </si>
  <si>
    <t>(受領印押印欄)</t>
  </si>
  <si>
    <t>（◎：提出が必要な書類、○：該当者が提出する書類、－：提出が不要な書類）</t>
  </si>
  <si>
    <t>申請年月日</t>
  </si>
  <si>
    <t>月</t>
  </si>
  <si>
    <t>日</t>
  </si>
  <si>
    <t>（フリガナ）</t>
  </si>
  <si>
    <t>（３）年間実績額</t>
  </si>
  <si>
    <t>　　（直前１年間）</t>
  </si>
  <si>
    <t>申請担当者(行政書士)に関する情報</t>
  </si>
  <si>
    <t>担当
部署</t>
  </si>
  <si>
    <t>希 望 業 種 表</t>
  </si>
  <si>
    <t>希望する業種の右側に○を記入
（合計１０業種以内）</t>
  </si>
  <si>
    <t>（５）電算（販売、賃貸以外）</t>
  </si>
  <si>
    <t>（４）印刷</t>
  </si>
  <si>
    <r>
      <t>バイク</t>
    </r>
  </si>
  <si>
    <t>その他</t>
  </si>
  <si>
    <t>（代理人使用印鑑）</t>
  </si>
  <si>
    <t>○○市</t>
  </si>
  <si>
    <t>（例）</t>
  </si>
  <si>
    <t>希望業種のうち「(1)物品の販売」「(2)物品の賃貸」について、取扱う物品の品目とメーカー等を小分類毎に記入して下さい。</t>
  </si>
  <si>
    <t>物 品 等 契 約 実 績 表（業務経歴書）</t>
  </si>
  <si>
    <t>埼玉西部消防組合　物品等競争入札参加資格申請書類
提出書類チェックリスト兼受領書</t>
  </si>
  <si>
    <t>同上</t>
  </si>
  <si>
    <t>048-000-1111</t>
  </si>
  <si>
    <t>固定電話のみ可、携帯電話は不可とします。</t>
  </si>
  <si>
    <t>埼玉西部支店</t>
  </si>
  <si>
    <t>(登記上の住所)</t>
  </si>
  <si>
    <t>登記上の本店所在地が異なる場合のみ、ビル名等も含めて記入してください。</t>
  </si>
  <si>
    <t>埼玉県さいたま市浦和区仲町３－５－８</t>
  </si>
  <si>
    <t>※上記と異なる場合のみ記入</t>
  </si>
  <si>
    <t>競争入札参加資格者変更届</t>
  </si>
  <si>
    <t>変更事項</t>
  </si>
  <si>
    <t>変更前</t>
  </si>
  <si>
    <t>変更後</t>
  </si>
  <si>
    <t>変更年月日</t>
  </si>
  <si>
    <t>注意：この変更届には、変更の事実を証する書類を添付すること。</t>
  </si>
  <si>
    <t>ＯＡ機器</t>
  </si>
  <si>
    <t>プリンタ</t>
  </si>
  <si>
    <t>Ａ社、Ｂ社、Ｃ社、Ｄ社</t>
  </si>
  <si>
    <t>(例)</t>
  </si>
  <si>
    <t>支店等の名称</t>
  </si>
  <si>
    <t>委任状</t>
  </si>
  <si>
    <t>本店の住所又は所在地</t>
  </si>
  <si>
    <t>支店等の住所又は所在地</t>
  </si>
  <si>
    <t>業種並びに登録、免許及び許可等に関する事項</t>
  </si>
  <si>
    <t>実印</t>
  </si>
  <si>
    <t>使用印</t>
  </si>
  <si>
    <t>資本金</t>
  </si>
  <si>
    <t>本店又は支店等の電話・ＦＡＸ番号、電子メールアドレス</t>
  </si>
  <si>
    <t>その他</t>
  </si>
  <si>
    <t>事業主（個人の場合）</t>
  </si>
  <si>
    <t>なし</t>
  </si>
  <si>
    <t>希望業種表、営業に必要な許可証・免許等の写し</t>
  </si>
  <si>
    <t>中小企業等協同組合等の役員又は組合員</t>
  </si>
  <si>
    <t>組合員名簿又は役員名簿</t>
  </si>
  <si>
    <t>印鑑証明書の写し</t>
  </si>
  <si>
    <t>使用印鑑届</t>
  </si>
  <si>
    <t>変更内容を証明する書類</t>
  </si>
  <si>
    <t>登記事項証明書（履歴事項全部証明書）の写し</t>
  </si>
  <si>
    <t>登記事項証明書（履歴事項全部証明書）の写し、印鑑証明書の写し、委任状（代理人を置く場合）</t>
  </si>
  <si>
    <t>登記事項証明書（履歴事項全部証明書）の写し、委任状（代理人を置く場合）</t>
  </si>
  <si>
    <t>法人の代表者、法人の代表者の役職名又は氏名</t>
  </si>
  <si>
    <t>代理人、代理人の役職名又は氏名</t>
  </si>
  <si>
    <t>添　　付　　書　　類</t>
  </si>
  <si>
    <t>変 更 事 項</t>
  </si>
  <si>
    <t>※ 各種証明書を添付する場合は、提出日前３か月以内に交付されたもので変更後の内容を反映
　　したものを添付してください。</t>
  </si>
  <si>
    <t>競争入札参加資格者変更届(物品等)に必要な添付書類</t>
  </si>
  <si>
    <t>※このシートに入力したデータが申請書・使用印鑑届・委任状等の書類に転記されます。誤記のないよう、くれぐれもご注意ください。</t>
  </si>
  <si>
    <t>abcdefg@xxxxxxxxx.co.jp</t>
  </si>
  <si>
    <t>代理人を立てる場合は、ここは空欄で結構です。</t>
  </si>
  <si>
    <t>契約書等に記載する役職名としてください。登記の内容と違っていても結構です。</t>
  </si>
  <si>
    <t>契約書等に記載する役職名としてください。</t>
  </si>
  <si>
    <t>政令指定都市の場合は、「○○市○○区」まで入力してください。</t>
  </si>
  <si>
    <t>「株式会社」等も省略せずに記入してください。</t>
  </si>
  <si>
    <t>「カブシキガイシャ」等は記入しないでください。</t>
  </si>
  <si>
    <t>支店、営業所等の名称を記入してください。商号又は名称は記入しないでください。</t>
  </si>
  <si>
    <t>登記事項証明書に記載された額を記入してください。</t>
  </si>
  <si>
    <t>直近の決算の貸借対照表の「純資産」に相当する額を記入してください。</t>
  </si>
  <si>
    <t>直近の決算の損益計算書の「売上高」に相当する額を記入してください。</t>
  </si>
  <si>
    <t>広告代理</t>
  </si>
  <si>
    <t>株式会社さいたま商店</t>
  </si>
  <si>
    <t>埼玉県庁ビル</t>
  </si>
  <si>
    <t>埼玉西部消防局ビル</t>
  </si>
  <si>
    <t>048-000-2222</t>
  </si>
  <si>
    <t>市税に未納の税額がないことの証明書＜写し可＞</t>
  </si>
  <si>
    <t>決算書類＜写し＞</t>
  </si>
  <si>
    <t>営業に必要な許可証・免許等＜写し＞</t>
  </si>
  <si>
    <t xml:space="preserve">組合員名簿（様式任意）・役員名簿（様式任意）
</t>
  </si>
  <si>
    <t>物品等取扱品目表</t>
  </si>
  <si>
    <t>物品等契約実績表（業務経歴書）</t>
  </si>
  <si>
    <t>電話：０４－２９２９－９１３６</t>
  </si>
  <si>
    <t>ＦＡＸ：０４－２９２９－９１２７</t>
  </si>
  <si>
    <t>代表取締役</t>
  </si>
  <si>
    <t>埼玉　花子</t>
  </si>
  <si>
    <t>埼西　太郎</t>
  </si>
  <si>
    <t>埼西　次郎</t>
  </si>
  <si>
    <t>行政　三郎</t>
  </si>
  <si>
    <t>登記簿記載の役職名としてください。役職が無い場合は「代表者」としてください。</t>
  </si>
  <si>
    <t>登記簿記載の役職名としてください。役職が無い場合は「代表者」としてください。</t>
  </si>
  <si>
    <t>令和</t>
  </si>
  <si>
    <t>　過去２か年で国等又は地方公共団体との間に取り交わした契約のうち、１件の契約金額が３０万円を超える主なものは次のとおりです。</t>
  </si>
  <si>
    <t>事業を営んでいることを証する書類（直近の確定申告書など）の写し、身分証明書の写し、印鑑証明書の写し</t>
  </si>
  <si>
    <t>埼玉西部消防組合 契約会計課 契約・検査グループ</t>
  </si>
  <si>
    <t>（宛先）埼玉西部消防組合管理者</t>
  </si>
  <si>
    <t>　・この書類を申請書類の先頭に添付し、左上をホチキス等で留めて提出してください。
　・この書類の返送が必要な場合は、返信用封筒（定形・返信先記入・８４円切手貼付）を同封してください。
　（切手が貼付されていない場合やＦＡＸでの返送は行いません）</t>
  </si>
  <si>
    <t>04-2929-9136</t>
  </si>
  <si>
    <t>　「令和５・６年度　物品等競争入札参加資格審査申請書」ほか書類一式を受領しました。</t>
  </si>
  <si>
    <t>　令和 ５ 年 ４ 月 １ 日 から令和 ７ 年 ３ 月 ３１ 日 まで</t>
  </si>
  <si>
    <t>令和５・６年度　物品等競争入札参加資格審査申請書</t>
  </si>
  <si>
    <t>　埼玉西部消防組合が発注する令和５・６年度の物品等の入札に参加したいので、下記のとおり申請します。なお、この申請書のすべての記載事項及び添付書類については、事実と相違ないことを宣誓します。</t>
  </si>
  <si>
    <t>令
和
３
年
度</t>
  </si>
  <si>
    <t>令
和
４
年
度</t>
  </si>
  <si>
    <t>　令和５・６年度物品等に係る競争入札参加資格に関し、下記のとおり変更があるので届け出ます。</t>
  </si>
  <si>
    <t>令和３年４月１日から
令和４年３月３１日まで</t>
  </si>
  <si>
    <t>（４）前各号に付帯する一切のこと。</t>
  </si>
  <si>
    <t>４　復代理人の選任に関すること。</t>
  </si>
  <si>
    <t>５　前各号に付帯する一切のこと。</t>
  </si>
  <si>
    <t>（印鑑登録の印）</t>
  </si>
  <si>
    <t>　</t>
  </si>
  <si>
    <t>　　　　私は、下記の印鑑を次の（１）～（４）について使用したいのでお届けします。</t>
  </si>
  <si>
    <t>使用印鑑</t>
  </si>
  <si>
    <t>　私は次の者を代理人と定め、令和５年４月１日から令和７年３月３１日まで次の権限を委任します。
　ただし、上記の期間内に契約を締結したものに係る保証金及び代金の請求、受領については、期間後もなお効力を有するものとします。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</si>
</sst>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@_ "/>
    <numFmt numFmtId="181" formatCode="[$-411]ggge&quot;年&quot;m&quot;月&quot;d&quot;日&quot;;@"/>
    <numFmt numFmtId="182" formatCode="#,##0_ "/>
    <numFmt numFmtId="183" formatCode="&quot;¥&quot;#,##0_;\-"/>
    <numFmt numFmtId="184" formatCode="&quot;金&quot;#,##0_;&quot;円&quot;"/>
    <numFmt numFmtId="185" formatCode="&quot;¥&quot;#,##0_);[Red]\(&quot;¥&quot;#,##0\)"/>
    <numFmt numFmtId="186" formatCode="[&lt;=999]000;[&lt;=9999]000\-00;000\-0000"/>
    <numFmt numFmtId="187" formatCode="000000000"/>
    <numFmt numFmtId="188" formatCode="0_);[Red]\(0\)"/>
    <numFmt numFmtId="189" formatCode="#,##0_);[Red]\(#,##0\)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sz val="20"/>
      <name val="ＭＳ 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9"/>
      <name val="ＭＳ Ｐ明朝"/>
      <family val="1"/>
    </font>
    <font>
      <sz val="14"/>
      <name val="ＭＳ Ｐゴシック"/>
      <family val="3"/>
    </font>
    <font>
      <b/>
      <sz val="9"/>
      <name val="ＭＳ Ｐ明朝"/>
      <family val="1"/>
    </font>
    <font>
      <sz val="18"/>
      <name val="ＭＳ 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0"/>
      <color indexed="10"/>
      <name val="ＭＳ Ｐゴシック"/>
      <family val="3"/>
    </font>
    <font>
      <sz val="11"/>
      <color indexed="10"/>
      <name val="ＭＳ 明朝"/>
      <family val="1"/>
    </font>
    <font>
      <sz val="11"/>
      <color indexed="9"/>
      <name val="ＭＳ Ｐ明朝"/>
      <family val="1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0"/>
      <color rgb="FFFF0000"/>
      <name val="ＭＳ Ｐゴシック"/>
      <family val="3"/>
    </font>
    <font>
      <sz val="11"/>
      <color rgb="FFFF0000"/>
      <name val="ＭＳ 明朝"/>
      <family val="1"/>
    </font>
    <font>
      <sz val="11"/>
      <color theme="0"/>
      <name val="ＭＳ Ｐ明朝"/>
      <family val="1"/>
    </font>
    <font>
      <sz val="9"/>
      <color rgb="FFFF000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hair"/>
      <right style="hair"/>
      <top style="hair"/>
      <bottom style="hair"/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>
        <color indexed="63"/>
      </bottom>
    </border>
    <border>
      <left style="hair">
        <color theme="0" tint="-0.24993999302387238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theme="0" tint="-0.24993999302387238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 style="hair">
        <color theme="0" tint="-0.24993999302387238"/>
      </right>
      <top style="hair">
        <color theme="0" tint="-0.24993999302387238"/>
      </top>
      <bottom>
        <color indexed="63"/>
      </bottom>
    </border>
    <border>
      <left style="hair">
        <color theme="0" tint="-0.24993999302387238"/>
      </left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 style="hair">
        <color theme="0" tint="-0.24993999302387238"/>
      </right>
      <top>
        <color indexed="63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3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shrinkToFit="1"/>
    </xf>
    <xf numFmtId="49" fontId="10" fillId="0" borderId="0" xfId="61" applyNumberFormat="1" applyFont="1" applyFill="1" applyBorder="1" applyAlignment="1">
      <alignment horizontal="left" vertical="center"/>
      <protection/>
    </xf>
    <xf numFmtId="0" fontId="12" fillId="0" borderId="0" xfId="61" applyFont="1" applyFill="1" applyAlignment="1">
      <alignment horizontal="center" wrapText="1"/>
      <protection/>
    </xf>
    <xf numFmtId="0" fontId="13" fillId="0" borderId="0" xfId="61" applyFont="1" applyFill="1" applyAlignment="1">
      <alignment horizontal="left" vertical="center" shrinkToFit="1"/>
      <protection/>
    </xf>
    <xf numFmtId="0" fontId="0" fillId="0" borderId="0" xfId="61">
      <alignment/>
      <protection/>
    </xf>
    <xf numFmtId="0" fontId="12" fillId="0" borderId="0" xfId="61" applyFont="1" applyFill="1" applyAlignment="1">
      <alignment shrinkToFit="1"/>
      <protection/>
    </xf>
    <xf numFmtId="0" fontId="0" fillId="0" borderId="0" xfId="61" applyAlignment="1">
      <alignment vertical="center" wrapText="1"/>
      <protection/>
    </xf>
    <xf numFmtId="0" fontId="0" fillId="0" borderId="0" xfId="61" applyAlignment="1">
      <alignment vertical="center"/>
      <protection/>
    </xf>
    <xf numFmtId="0" fontId="12" fillId="0" borderId="0" xfId="61" applyFont="1" applyFill="1" applyAlignment="1">
      <alignment horizontal="center" shrinkToFit="1"/>
      <protection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62">
      <alignment/>
      <protection/>
    </xf>
    <xf numFmtId="0" fontId="12" fillId="0" borderId="0" xfId="62" applyFont="1" applyFill="1" applyAlignment="1">
      <alignment horizontal="center"/>
      <protection/>
    </xf>
    <xf numFmtId="49" fontId="12" fillId="0" borderId="0" xfId="62" applyNumberFormat="1" applyFont="1" applyFill="1" applyAlignment="1">
      <alignment horizontal="center" vertical="center"/>
      <protection/>
    </xf>
    <xf numFmtId="0" fontId="12" fillId="0" borderId="0" xfId="62" applyFont="1" applyFill="1" applyAlignment="1">
      <alignment horizontal="center" shrinkToFit="1"/>
      <protection/>
    </xf>
    <xf numFmtId="0" fontId="0" fillId="0" borderId="0" xfId="62" applyAlignment="1">
      <alignment vertical="center"/>
      <protection/>
    </xf>
    <xf numFmtId="49" fontId="11" fillId="0" borderId="0" xfId="62" applyNumberFormat="1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 wrapText="1"/>
      <protection/>
    </xf>
    <xf numFmtId="0" fontId="0" fillId="0" borderId="0" xfId="62" applyBorder="1" applyAlignment="1">
      <alignment vertical="center"/>
      <protection/>
    </xf>
    <xf numFmtId="49" fontId="64" fillId="0" borderId="0" xfId="62" applyNumberFormat="1" applyFont="1" applyFill="1" applyBorder="1" applyAlignment="1">
      <alignment horizontal="left" vertical="center"/>
      <protection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0" xfId="61" applyNumberFormat="1" applyFont="1" applyFill="1" applyBorder="1" applyAlignment="1">
      <alignment horizontal="center" shrinkToFit="1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3" fillId="0" borderId="0" xfId="0" applyFont="1" applyFill="1" applyAlignment="1">
      <alignment vertical="center" textRotation="255"/>
    </xf>
    <xf numFmtId="0" fontId="17" fillId="0" borderId="0" xfId="0" applyFont="1" applyBorder="1" applyAlignment="1">
      <alignment/>
    </xf>
    <xf numFmtId="0" fontId="65" fillId="0" borderId="0" xfId="0" applyFont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66" fillId="0" borderId="0" xfId="0" applyFont="1" applyAlignment="1">
      <alignment vertical="center"/>
    </xf>
    <xf numFmtId="0" fontId="66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10" fillId="0" borderId="10" xfId="61" applyNumberFormat="1" applyFont="1" applyFill="1" applyBorder="1" applyAlignment="1">
      <alignment vertical="center" shrinkToFit="1"/>
      <protection/>
    </xf>
    <xf numFmtId="0" fontId="14" fillId="0" borderId="10" xfId="61" applyNumberFormat="1" applyFont="1" applyFill="1" applyBorder="1" applyAlignment="1">
      <alignment vertical="center" shrinkToFit="1"/>
      <protection/>
    </xf>
    <xf numFmtId="49" fontId="8" fillId="0" borderId="0" xfId="61" applyNumberFormat="1" applyFont="1" applyFill="1" applyBorder="1" applyAlignment="1">
      <alignment horizontal="left" vertical="center"/>
      <protection/>
    </xf>
    <xf numFmtId="0" fontId="2" fillId="0" borderId="0" xfId="61" applyFont="1" applyFill="1" applyAlignment="1">
      <alignment shrinkToFit="1"/>
      <protection/>
    </xf>
    <xf numFmtId="0" fontId="3" fillId="0" borderId="0" xfId="61" applyFont="1">
      <alignment/>
      <protection/>
    </xf>
    <xf numFmtId="0" fontId="17" fillId="34" borderId="20" xfId="61" applyFont="1" applyFill="1" applyBorder="1" applyAlignment="1">
      <alignment horizontal="center" vertical="center" shrinkToFit="1"/>
      <protection/>
    </xf>
    <xf numFmtId="0" fontId="3" fillId="0" borderId="0" xfId="61" applyFont="1" applyAlignment="1">
      <alignment vertical="center" wrapText="1"/>
      <protection/>
    </xf>
    <xf numFmtId="0" fontId="17" fillId="0" borderId="13" xfId="61" applyFont="1" applyFill="1" applyBorder="1" applyAlignment="1" quotePrefix="1">
      <alignment horizontal="left" vertical="center" wrapText="1"/>
      <protection/>
    </xf>
    <xf numFmtId="0" fontId="3" fillId="0" borderId="0" xfId="61" applyFont="1" applyAlignment="1">
      <alignment vertical="center"/>
      <protection/>
    </xf>
    <xf numFmtId="0" fontId="17" fillId="0" borderId="13" xfId="61" applyFont="1" applyFill="1" applyBorder="1" applyAlignment="1">
      <alignment horizontal="left" vertical="center" wrapText="1"/>
      <protection/>
    </xf>
    <xf numFmtId="0" fontId="17" fillId="0" borderId="13" xfId="61" applyFont="1" applyFill="1" applyBorder="1" applyAlignment="1">
      <alignment vertical="center" wrapText="1"/>
      <protection/>
    </xf>
    <xf numFmtId="0" fontId="17" fillId="13" borderId="13" xfId="61" applyFont="1" applyFill="1" applyBorder="1" applyAlignment="1">
      <alignment horizontal="left" vertical="center" wrapText="1"/>
      <protection/>
    </xf>
    <xf numFmtId="0" fontId="17" fillId="0" borderId="0" xfId="61" applyFont="1" applyFill="1" applyBorder="1" applyAlignment="1" quotePrefix="1">
      <alignment horizontal="left" vertical="center" wrapText="1"/>
      <protection/>
    </xf>
    <xf numFmtId="0" fontId="17" fillId="0" borderId="21" xfId="61" applyFont="1" applyFill="1" applyBorder="1" applyAlignment="1">
      <alignment horizontal="left" vertical="center" wrapText="1"/>
      <protection/>
    </xf>
    <xf numFmtId="0" fontId="17" fillId="0" borderId="0" xfId="61" applyFont="1" applyFill="1" applyBorder="1" applyAlignment="1">
      <alignment vertical="center" wrapText="1"/>
      <protection/>
    </xf>
    <xf numFmtId="0" fontId="19" fillId="0" borderId="0" xfId="61" applyFont="1" applyFill="1" applyBorder="1" applyAlignment="1">
      <alignment horizontal="left" vertical="top"/>
      <protection/>
    </xf>
    <xf numFmtId="0" fontId="19" fillId="0" borderId="22" xfId="61" applyFont="1" applyFill="1" applyBorder="1" applyAlignment="1">
      <alignment horizontal="left" vertical="top"/>
      <protection/>
    </xf>
    <xf numFmtId="0" fontId="2" fillId="0" borderId="0" xfId="61" applyFont="1" applyFill="1" applyAlignment="1">
      <alignment horizontal="center" wrapText="1"/>
      <protection/>
    </xf>
    <xf numFmtId="0" fontId="2" fillId="0" borderId="0" xfId="61" applyFont="1" applyFill="1" applyAlignment="1">
      <alignment horizontal="center" shrinkToFit="1"/>
      <protection/>
    </xf>
    <xf numFmtId="0" fontId="17" fillId="34" borderId="23" xfId="61" applyFont="1" applyFill="1" applyBorder="1" applyAlignment="1">
      <alignment horizontal="center" vertical="center" wrapText="1"/>
      <protection/>
    </xf>
    <xf numFmtId="0" fontId="17" fillId="34" borderId="24" xfId="61" applyFont="1" applyFill="1" applyBorder="1" applyAlignment="1">
      <alignment horizontal="center" vertical="center" shrinkToFit="1"/>
      <protection/>
    </xf>
    <xf numFmtId="0" fontId="17" fillId="0" borderId="25" xfId="61" applyFont="1" applyFill="1" applyBorder="1" applyAlignment="1">
      <alignment vertical="center" wrapText="1"/>
      <protection/>
    </xf>
    <xf numFmtId="0" fontId="17" fillId="0" borderId="25" xfId="61" applyFont="1" applyFill="1" applyBorder="1" applyAlignment="1">
      <alignment horizontal="left" vertical="center" wrapText="1"/>
      <protection/>
    </xf>
    <xf numFmtId="0" fontId="17" fillId="0" borderId="25" xfId="61" applyFont="1" applyFill="1" applyBorder="1" applyAlignment="1" quotePrefix="1">
      <alignment horizontal="left" vertical="center" wrapText="1"/>
      <protection/>
    </xf>
    <xf numFmtId="0" fontId="17" fillId="0" borderId="26" xfId="61" applyFont="1" applyFill="1" applyBorder="1" applyAlignment="1">
      <alignment horizontal="left" vertical="center" wrapText="1"/>
      <protection/>
    </xf>
    <xf numFmtId="0" fontId="17" fillId="0" borderId="13" xfId="61" applyFont="1" applyFill="1" applyBorder="1" applyAlignment="1">
      <alignment vertical="center" wrapText="1" shrinkToFit="1"/>
      <protection/>
    </xf>
    <xf numFmtId="0" fontId="17" fillId="0" borderId="13" xfId="61" applyFont="1" applyFill="1" applyBorder="1" applyAlignment="1">
      <alignment horizontal="left" vertical="center" wrapText="1" shrinkToFit="1"/>
      <protection/>
    </xf>
    <xf numFmtId="189" fontId="8" fillId="0" borderId="27" xfId="62" applyNumberFormat="1" applyFont="1" applyFill="1" applyBorder="1" applyAlignment="1">
      <alignment horizontal="right" vertical="center" wrapText="1" indent="1"/>
      <protection/>
    </xf>
    <xf numFmtId="0" fontId="3" fillId="35" borderId="28" xfId="62" applyFont="1" applyFill="1" applyBorder="1" applyAlignment="1">
      <alignment horizontal="center"/>
      <protection/>
    </xf>
    <xf numFmtId="49" fontId="3" fillId="35" borderId="29" xfId="62" applyNumberFormat="1" applyFont="1" applyFill="1" applyBorder="1" applyAlignment="1">
      <alignment horizontal="center" vertical="center"/>
      <protection/>
    </xf>
    <xf numFmtId="0" fontId="3" fillId="35" borderId="29" xfId="62" applyFont="1" applyFill="1" applyBorder="1" applyAlignment="1">
      <alignment horizontal="center" vertical="center" shrinkToFit="1"/>
      <protection/>
    </xf>
    <xf numFmtId="0" fontId="3" fillId="35" borderId="29" xfId="62" applyFont="1" applyFill="1" applyBorder="1" applyAlignment="1">
      <alignment horizontal="center" vertical="center" wrapText="1" shrinkToFit="1"/>
      <protection/>
    </xf>
    <xf numFmtId="0" fontId="3" fillId="35" borderId="27" xfId="62" applyFont="1" applyFill="1" applyBorder="1" applyAlignment="1">
      <alignment horizontal="center" vertical="center" wrapText="1"/>
      <protection/>
    </xf>
    <xf numFmtId="0" fontId="2" fillId="0" borderId="28" xfId="62" applyFont="1" applyBorder="1" applyAlignment="1">
      <alignment horizontal="center" vertical="center" wrapText="1"/>
      <protection/>
    </xf>
    <xf numFmtId="0" fontId="2" fillId="0" borderId="29" xfId="62" applyNumberFormat="1" applyFont="1" applyFill="1" applyBorder="1" applyAlignment="1">
      <alignment horizontal="center" vertical="center"/>
      <protection/>
    </xf>
    <xf numFmtId="49" fontId="2" fillId="0" borderId="29" xfId="62" applyNumberFormat="1" applyFont="1" applyFill="1" applyBorder="1" applyAlignment="1">
      <alignment horizontal="center" vertical="center"/>
      <protection/>
    </xf>
    <xf numFmtId="49" fontId="2" fillId="0" borderId="29" xfId="62" applyNumberFormat="1" applyFont="1" applyFill="1" applyBorder="1" applyAlignment="1">
      <alignment horizontal="center" vertical="center" wrapText="1"/>
      <protection/>
    </xf>
    <xf numFmtId="0" fontId="3" fillId="34" borderId="23" xfId="62" applyFont="1" applyFill="1" applyBorder="1" applyAlignment="1">
      <alignment horizontal="center"/>
      <protection/>
    </xf>
    <xf numFmtId="49" fontId="2" fillId="34" borderId="24" xfId="62" applyNumberFormat="1" applyFont="1" applyFill="1" applyBorder="1" applyAlignment="1">
      <alignment horizontal="center" vertical="center"/>
      <protection/>
    </xf>
    <xf numFmtId="0" fontId="3" fillId="34" borderId="24" xfId="62" applyFont="1" applyFill="1" applyBorder="1" applyAlignment="1">
      <alignment horizontal="center" vertical="center" shrinkToFit="1"/>
      <protection/>
    </xf>
    <xf numFmtId="0" fontId="3" fillId="34" borderId="20" xfId="62" applyFont="1" applyFill="1" applyBorder="1" applyAlignment="1">
      <alignment horizontal="center" vertical="center" wrapText="1"/>
      <protection/>
    </xf>
    <xf numFmtId="0" fontId="2" fillId="0" borderId="25" xfId="62" applyFont="1" applyBorder="1" applyAlignment="1">
      <alignment horizontal="center" vertical="center" shrinkToFit="1"/>
      <protection/>
    </xf>
    <xf numFmtId="0" fontId="2" fillId="0" borderId="26" xfId="62" applyFont="1" applyBorder="1" applyAlignment="1">
      <alignment horizontal="center" vertical="center" shrinkToFit="1"/>
      <protection/>
    </xf>
    <xf numFmtId="49" fontId="2" fillId="0" borderId="30" xfId="62" applyNumberFormat="1" applyFont="1" applyFill="1" applyBorder="1" applyAlignment="1" applyProtection="1">
      <alignment horizontal="center" vertical="center"/>
      <protection locked="0"/>
    </xf>
    <xf numFmtId="189" fontId="8" fillId="0" borderId="31" xfId="62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3" xfId="62" applyNumberFormat="1" applyFont="1" applyFill="1" applyBorder="1" applyAlignment="1" applyProtection="1">
      <alignment horizontal="center" vertical="center"/>
      <protection locked="0"/>
    </xf>
    <xf numFmtId="189" fontId="8" fillId="0" borderId="32" xfId="62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21" xfId="62" applyNumberFormat="1" applyFont="1" applyFill="1" applyBorder="1" applyAlignment="1" applyProtection="1">
      <alignment horizontal="center" vertical="center"/>
      <protection locked="0"/>
    </xf>
    <xf numFmtId="189" fontId="8" fillId="0" borderId="33" xfId="62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24" xfId="62" applyNumberFormat="1" applyFont="1" applyFill="1" applyBorder="1" applyAlignment="1" applyProtection="1">
      <alignment horizontal="center" vertical="center"/>
      <protection locked="0"/>
    </xf>
    <xf numFmtId="189" fontId="8" fillId="0" borderId="20" xfId="62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2" xfId="61" applyFont="1" applyFill="1" applyBorder="1" applyAlignment="1" applyProtection="1">
      <alignment horizontal="center" vertical="center" wrapText="1"/>
      <protection locked="0"/>
    </xf>
    <xf numFmtId="0" fontId="17" fillId="13" borderId="32" xfId="61" applyFont="1" applyFill="1" applyBorder="1" applyAlignment="1" applyProtection="1">
      <alignment horizontal="center" vertical="center" wrapText="1"/>
      <protection locked="0"/>
    </xf>
    <xf numFmtId="0" fontId="17" fillId="0" borderId="33" xfId="61" applyFont="1" applyFill="1" applyBorder="1" applyAlignment="1" applyProtection="1">
      <alignment horizontal="center" vertical="center" wrapText="1"/>
      <protection locked="0"/>
    </xf>
    <xf numFmtId="0" fontId="17" fillId="0" borderId="32" xfId="6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 shrinkToFit="1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2" fillId="0" borderId="13" xfId="62" applyNumberFormat="1" applyFont="1" applyFill="1" applyBorder="1" applyAlignment="1" applyProtection="1">
      <alignment vertical="center"/>
      <protection locked="0"/>
    </xf>
    <xf numFmtId="49" fontId="2" fillId="0" borderId="21" xfId="62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2" fillId="0" borderId="13" xfId="62" applyNumberFormat="1" applyFont="1" applyFill="1" applyBorder="1" applyAlignment="1" applyProtection="1">
      <alignment vertical="center"/>
      <protection locked="0"/>
    </xf>
    <xf numFmtId="0" fontId="2" fillId="0" borderId="32" xfId="62" applyFont="1" applyFill="1" applyBorder="1" applyAlignment="1" applyProtection="1">
      <alignment vertical="center" wrapText="1"/>
      <protection locked="0"/>
    </xf>
    <xf numFmtId="0" fontId="2" fillId="0" borderId="33" xfId="62" applyFont="1" applyFill="1" applyBorder="1" applyAlignment="1" applyProtection="1">
      <alignment vertical="center" wrapText="1"/>
      <protection locked="0"/>
    </xf>
    <xf numFmtId="0" fontId="17" fillId="13" borderId="34" xfId="61" applyFont="1" applyFill="1" applyBorder="1" applyAlignment="1" applyProtection="1">
      <alignment horizontal="center" vertical="center"/>
      <protection/>
    </xf>
    <xf numFmtId="0" fontId="17" fillId="13" borderId="35" xfId="6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>
      <alignment vertical="center" shrinkToFit="1"/>
      <protection/>
    </xf>
    <xf numFmtId="0" fontId="2" fillId="0" borderId="13" xfId="62" applyNumberFormat="1" applyFont="1" applyFill="1" applyBorder="1" applyAlignment="1" applyProtection="1">
      <alignment vertical="center"/>
      <protection/>
    </xf>
    <xf numFmtId="49" fontId="2" fillId="0" borderId="13" xfId="62" applyNumberFormat="1" applyFont="1" applyFill="1" applyBorder="1" applyAlignment="1" applyProtection="1">
      <alignment vertical="center"/>
      <protection/>
    </xf>
    <xf numFmtId="0" fontId="2" fillId="0" borderId="32" xfId="62" applyFont="1" applyFill="1" applyBorder="1" applyAlignment="1" applyProtection="1">
      <alignment vertical="center" wrapText="1"/>
      <protection/>
    </xf>
    <xf numFmtId="0" fontId="0" fillId="0" borderId="0" xfId="62" applyProtection="1">
      <alignment/>
      <protection/>
    </xf>
    <xf numFmtId="0" fontId="0" fillId="0" borderId="0" xfId="62" applyBorder="1" applyAlignment="1" applyProtection="1">
      <alignment horizontal="center" vertical="center"/>
      <protection/>
    </xf>
    <xf numFmtId="49" fontId="11" fillId="0" borderId="0" xfId="62" applyNumberFormat="1" applyFont="1" applyFill="1" applyBorder="1" applyAlignment="1" applyProtection="1">
      <alignment horizontal="center" vertical="center"/>
      <protection/>
    </xf>
    <xf numFmtId="0" fontId="0" fillId="0" borderId="0" xfId="62" applyBorder="1" applyAlignment="1" applyProtection="1">
      <alignment vertical="center"/>
      <protection/>
    </xf>
    <xf numFmtId="0" fontId="8" fillId="0" borderId="13" xfId="62" applyFont="1" applyFill="1" applyBorder="1" applyAlignment="1" applyProtection="1">
      <alignment horizontal="center"/>
      <protection/>
    </xf>
    <xf numFmtId="49" fontId="8" fillId="0" borderId="13" xfId="62" applyNumberFormat="1" applyFont="1" applyFill="1" applyBorder="1" applyAlignment="1" applyProtection="1">
      <alignment horizontal="center" vertical="center"/>
      <protection/>
    </xf>
    <xf numFmtId="0" fontId="8" fillId="0" borderId="13" xfId="62" applyFont="1" applyFill="1" applyBorder="1" applyAlignment="1" applyProtection="1">
      <alignment horizontal="center" vertical="center" shrinkToFit="1"/>
      <protection/>
    </xf>
    <xf numFmtId="0" fontId="8" fillId="0" borderId="13" xfId="62" applyFont="1" applyFill="1" applyBorder="1" applyAlignment="1" applyProtection="1">
      <alignment horizontal="center" vertical="center" wrapText="1"/>
      <protection/>
    </xf>
    <xf numFmtId="49" fontId="8" fillId="0" borderId="13" xfId="62" applyNumberFormat="1" applyFont="1" applyFill="1" applyBorder="1" applyAlignment="1" applyProtection="1">
      <alignment horizontal="center" vertical="center" wrapText="1"/>
      <protection/>
    </xf>
    <xf numFmtId="49" fontId="8" fillId="0" borderId="13" xfId="62" applyNumberFormat="1" applyFont="1" applyFill="1" applyBorder="1" applyAlignment="1" applyProtection="1">
      <alignment vertical="center" wrapText="1"/>
      <protection/>
    </xf>
    <xf numFmtId="0" fontId="0" fillId="0" borderId="0" xfId="62" applyAlignment="1" applyProtection="1">
      <alignment vertical="center"/>
      <protection/>
    </xf>
    <xf numFmtId="49" fontId="8" fillId="0" borderId="13" xfId="62" applyNumberFormat="1" applyFont="1" applyFill="1" applyBorder="1" applyAlignment="1" applyProtection="1">
      <alignment horizontal="center" vertical="center" shrinkToFit="1"/>
      <protection/>
    </xf>
    <xf numFmtId="49" fontId="3" fillId="0" borderId="13" xfId="62" applyNumberFormat="1" applyFont="1" applyFill="1" applyBorder="1" applyAlignment="1" applyProtection="1">
      <alignment vertical="center" wrapText="1"/>
      <protection/>
    </xf>
    <xf numFmtId="0" fontId="0" fillId="0" borderId="0" xfId="62" applyFont="1" applyBorder="1" applyAlignment="1" applyProtection="1">
      <alignment horizontal="center" vertical="center"/>
      <protection/>
    </xf>
    <xf numFmtId="0" fontId="0" fillId="0" borderId="0" xfId="62" applyAlignment="1" applyProtection="1">
      <alignment horizontal="center"/>
      <protection/>
    </xf>
    <xf numFmtId="0" fontId="12" fillId="0" borderId="0" xfId="62" applyFont="1" applyFill="1" applyAlignment="1" applyProtection="1">
      <alignment horizontal="center"/>
      <protection/>
    </xf>
    <xf numFmtId="49" fontId="12" fillId="0" borderId="0" xfId="62" applyNumberFormat="1" applyFont="1" applyFill="1" applyAlignment="1" applyProtection="1">
      <alignment horizontal="center" vertical="center"/>
      <protection/>
    </xf>
    <xf numFmtId="49" fontId="3" fillId="28" borderId="18" xfId="0" applyNumberFormat="1" applyFont="1" applyFill="1" applyBorder="1" applyAlignment="1" applyProtection="1">
      <alignment horizontal="center" vertical="center" shrinkToFit="1"/>
      <protection/>
    </xf>
    <xf numFmtId="49" fontId="3" fillId="36" borderId="18" xfId="0" applyNumberFormat="1" applyFont="1" applyFill="1" applyBorder="1" applyAlignment="1" applyProtection="1">
      <alignment horizontal="center" vertical="center" shrinkToFit="1"/>
      <protection/>
    </xf>
    <xf numFmtId="0" fontId="63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 textRotation="255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49" fontId="3" fillId="36" borderId="39" xfId="0" applyNumberFormat="1" applyFont="1" applyFill="1" applyBorder="1" applyAlignment="1" applyProtection="1">
      <alignment vertical="center" shrinkToFit="1"/>
      <protection locked="0"/>
    </xf>
    <xf numFmtId="0" fontId="3" fillId="35" borderId="39" xfId="0" applyFont="1" applyFill="1" applyBorder="1" applyAlignment="1">
      <alignment horizontal="center" vertical="center" shrinkToFit="1"/>
    </xf>
    <xf numFmtId="0" fontId="3" fillId="37" borderId="39" xfId="0" applyFont="1" applyFill="1" applyBorder="1" applyAlignment="1">
      <alignment horizontal="center" vertical="center" shrinkToFit="1"/>
    </xf>
    <xf numFmtId="49" fontId="3" fillId="28" borderId="39" xfId="0" applyNumberFormat="1" applyFont="1" applyFill="1" applyBorder="1" applyAlignment="1" applyProtection="1">
      <alignment vertical="center" shrinkToFit="1"/>
      <protection locked="0"/>
    </xf>
    <xf numFmtId="0" fontId="5" fillId="35" borderId="39" xfId="0" applyFont="1" applyFill="1" applyBorder="1" applyAlignment="1">
      <alignment horizontal="center" vertical="center" shrinkToFit="1"/>
    </xf>
    <xf numFmtId="0" fontId="5" fillId="38" borderId="17" xfId="0" applyFont="1" applyFill="1" applyBorder="1" applyAlignment="1">
      <alignment horizontal="center" vertical="center" shrinkToFit="1"/>
    </xf>
    <xf numFmtId="0" fontId="5" fillId="38" borderId="18" xfId="0" applyFont="1" applyFill="1" applyBorder="1" applyAlignment="1">
      <alignment horizontal="center" vertical="center" shrinkToFit="1"/>
    </xf>
    <xf numFmtId="0" fontId="5" fillId="38" borderId="19" xfId="0" applyFont="1" applyFill="1" applyBorder="1" applyAlignment="1">
      <alignment horizontal="center" vertical="center" shrinkToFit="1"/>
    </xf>
    <xf numFmtId="0" fontId="3" fillId="39" borderId="39" xfId="0" applyFont="1" applyFill="1" applyBorder="1" applyAlignment="1">
      <alignment horizontal="center" vertical="center" shrinkToFit="1"/>
    </xf>
    <xf numFmtId="49" fontId="3" fillId="40" borderId="39" xfId="0" applyNumberFormat="1" applyFont="1" applyFill="1" applyBorder="1" applyAlignment="1" applyProtection="1">
      <alignment vertical="center" shrinkToFit="1"/>
      <protection locked="0"/>
    </xf>
    <xf numFmtId="0" fontId="5" fillId="39" borderId="39" xfId="0" applyFont="1" applyFill="1" applyBorder="1" applyAlignment="1">
      <alignment horizontal="center" vertical="center" shrinkToFit="1"/>
    </xf>
    <xf numFmtId="0" fontId="5" fillId="41" borderId="17" xfId="0" applyFont="1" applyFill="1" applyBorder="1" applyAlignment="1">
      <alignment horizontal="center" vertical="center" shrinkToFit="1"/>
    </xf>
    <xf numFmtId="0" fontId="5" fillId="41" borderId="18" xfId="0" applyFont="1" applyFill="1" applyBorder="1" applyAlignment="1">
      <alignment horizontal="center" vertical="center" shrinkToFit="1"/>
    </xf>
    <xf numFmtId="0" fontId="5" fillId="41" borderId="19" xfId="0" applyFont="1" applyFill="1" applyBorder="1" applyAlignment="1">
      <alignment horizontal="center" vertical="center" shrinkToFit="1"/>
    </xf>
    <xf numFmtId="0" fontId="3" fillId="41" borderId="17" xfId="0" applyFont="1" applyFill="1" applyBorder="1" applyAlignment="1">
      <alignment horizontal="center" vertical="center" shrinkToFit="1"/>
    </xf>
    <xf numFmtId="0" fontId="3" fillId="41" borderId="18" xfId="0" applyFont="1" applyFill="1" applyBorder="1" applyAlignment="1">
      <alignment horizontal="center" vertical="center" shrinkToFit="1"/>
    </xf>
    <xf numFmtId="0" fontId="3" fillId="41" borderId="19" xfId="0" applyFont="1" applyFill="1" applyBorder="1" applyAlignment="1">
      <alignment horizontal="center" vertical="center" shrinkToFit="1"/>
    </xf>
    <xf numFmtId="182" fontId="3" fillId="42" borderId="17" xfId="0" applyNumberFormat="1" applyFont="1" applyFill="1" applyBorder="1" applyAlignment="1" applyProtection="1">
      <alignment vertical="center" shrinkToFit="1"/>
      <protection locked="0"/>
    </xf>
    <xf numFmtId="182" fontId="3" fillId="42" borderId="18" xfId="0" applyNumberFormat="1" applyFont="1" applyFill="1" applyBorder="1" applyAlignment="1" applyProtection="1">
      <alignment vertical="center" shrinkToFit="1"/>
      <protection locked="0"/>
    </xf>
    <xf numFmtId="182" fontId="3" fillId="42" borderId="19" xfId="0" applyNumberFormat="1" applyFont="1" applyFill="1" applyBorder="1" applyAlignment="1" applyProtection="1">
      <alignment vertical="center" shrinkToFit="1"/>
      <protection locked="0"/>
    </xf>
    <xf numFmtId="0" fontId="3" fillId="0" borderId="40" xfId="0" applyFont="1" applyFill="1" applyBorder="1" applyAlignment="1">
      <alignment horizontal="center" vertical="center" shrinkToFit="1"/>
    </xf>
    <xf numFmtId="182" fontId="3" fillId="0" borderId="40" xfId="0" applyNumberFormat="1" applyFont="1" applyFill="1" applyBorder="1" applyAlignment="1" applyProtection="1">
      <alignment vertical="center" shrinkToFit="1"/>
      <protection locked="0"/>
    </xf>
    <xf numFmtId="0" fontId="5" fillId="37" borderId="39" xfId="0" applyFont="1" applyFill="1" applyBorder="1" applyAlignment="1">
      <alignment horizontal="center" vertical="center" shrinkToFit="1"/>
    </xf>
    <xf numFmtId="49" fontId="3" fillId="36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36" borderId="17" xfId="0" applyNumberFormat="1" applyFont="1" applyFill="1" applyBorder="1" applyAlignment="1" applyProtection="1">
      <alignment horizontal="center" vertical="center" shrinkToFit="1"/>
      <protection locked="0"/>
    </xf>
    <xf numFmtId="49" fontId="3" fillId="36" borderId="19" xfId="0" applyNumberFormat="1" applyFont="1" applyFill="1" applyBorder="1" applyAlignment="1" applyProtection="1">
      <alignment horizontal="center" vertical="center" shrinkToFit="1"/>
      <protection locked="0"/>
    </xf>
    <xf numFmtId="0" fontId="21" fillId="37" borderId="39" xfId="0" applyFont="1" applyFill="1" applyBorder="1" applyAlignment="1">
      <alignment horizontal="right" vertical="center" shrinkToFit="1"/>
    </xf>
    <xf numFmtId="49" fontId="3" fillId="28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28" borderId="17" xfId="0" applyNumberFormat="1" applyFont="1" applyFill="1" applyBorder="1" applyAlignment="1" applyProtection="1">
      <alignment horizontal="center" vertical="center" shrinkToFit="1"/>
      <protection locked="0"/>
    </xf>
    <xf numFmtId="49" fontId="3" fillId="28" borderId="1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center" vertical="center" wrapText="1"/>
    </xf>
    <xf numFmtId="0" fontId="14" fillId="12" borderId="23" xfId="0" applyFont="1" applyFill="1" applyBorder="1" applyAlignment="1">
      <alignment horizontal="center" vertical="center"/>
    </xf>
    <xf numFmtId="0" fontId="14" fillId="12" borderId="24" xfId="0" applyFont="1" applyFill="1" applyBorder="1" applyAlignment="1">
      <alignment horizontal="center" vertical="center"/>
    </xf>
    <xf numFmtId="0" fontId="14" fillId="12" borderId="26" xfId="0" applyFont="1" applyFill="1" applyBorder="1" applyAlignment="1">
      <alignment horizontal="center" vertical="center"/>
    </xf>
    <xf numFmtId="0" fontId="14" fillId="12" borderId="21" xfId="0" applyFont="1" applyFill="1" applyBorder="1" applyAlignment="1">
      <alignment horizontal="center" vertical="center"/>
    </xf>
    <xf numFmtId="0" fontId="18" fillId="0" borderId="24" xfId="0" applyFont="1" applyBorder="1" applyAlignment="1">
      <alignment vertical="center" shrinkToFit="1"/>
    </xf>
    <xf numFmtId="0" fontId="18" fillId="0" borderId="21" xfId="0" applyFont="1" applyBorder="1" applyAlignment="1">
      <alignment vertical="center" shrinkToFit="1"/>
    </xf>
    <xf numFmtId="0" fontId="14" fillId="12" borderId="41" xfId="0" applyFont="1" applyFill="1" applyBorder="1" applyAlignment="1">
      <alignment horizontal="center" vertical="center" textRotation="255"/>
    </xf>
    <xf numFmtId="0" fontId="14" fillId="12" borderId="42" xfId="0" applyFont="1" applyFill="1" applyBorder="1" applyAlignment="1">
      <alignment horizontal="center" vertical="center" textRotation="255"/>
    </xf>
    <xf numFmtId="0" fontId="14" fillId="12" borderId="43" xfId="0" applyFont="1" applyFill="1" applyBorder="1" applyAlignment="1">
      <alignment horizontal="center" vertical="center" textRotation="255"/>
    </xf>
    <xf numFmtId="0" fontId="14" fillId="12" borderId="44" xfId="0" applyFont="1" applyFill="1" applyBorder="1" applyAlignment="1">
      <alignment horizontal="center" vertical="center"/>
    </xf>
    <xf numFmtId="0" fontId="14" fillId="12" borderId="45" xfId="0" applyFont="1" applyFill="1" applyBorder="1" applyAlignment="1">
      <alignment horizontal="center" vertical="center"/>
    </xf>
    <xf numFmtId="0" fontId="14" fillId="12" borderId="46" xfId="0" applyFont="1" applyFill="1" applyBorder="1" applyAlignment="1">
      <alignment horizontal="center" vertical="center"/>
    </xf>
    <xf numFmtId="0" fontId="14" fillId="12" borderId="47" xfId="0" applyFont="1" applyFill="1" applyBorder="1" applyAlignment="1">
      <alignment horizontal="center" vertical="center"/>
    </xf>
    <xf numFmtId="0" fontId="14" fillId="12" borderId="48" xfId="0" applyFont="1" applyFill="1" applyBorder="1" applyAlignment="1">
      <alignment horizontal="center" vertical="center"/>
    </xf>
    <xf numFmtId="0" fontId="14" fillId="12" borderId="49" xfId="0" applyFont="1" applyFill="1" applyBorder="1" applyAlignment="1">
      <alignment horizontal="center" vertical="center"/>
    </xf>
    <xf numFmtId="0" fontId="18" fillId="0" borderId="45" xfId="0" applyFont="1" applyBorder="1" applyAlignment="1">
      <alignment vertical="center" wrapText="1"/>
    </xf>
    <xf numFmtId="0" fontId="18" fillId="0" borderId="47" xfId="0" applyFont="1" applyBorder="1" applyAlignment="1">
      <alignment vertical="center" wrapText="1"/>
    </xf>
    <xf numFmtId="0" fontId="18" fillId="0" borderId="49" xfId="0" applyFont="1" applyBorder="1" applyAlignment="1">
      <alignment vertical="center" wrapText="1"/>
    </xf>
    <xf numFmtId="0" fontId="14" fillId="12" borderId="45" xfId="0" applyFont="1" applyFill="1" applyBorder="1" applyAlignment="1">
      <alignment horizontal="center" vertical="center" wrapText="1" shrinkToFit="1"/>
    </xf>
    <xf numFmtId="0" fontId="14" fillId="12" borderId="47" xfId="0" applyFont="1" applyFill="1" applyBorder="1" applyAlignment="1">
      <alignment horizontal="center" vertical="center" wrapText="1" shrinkToFit="1"/>
    </xf>
    <xf numFmtId="0" fontId="14" fillId="12" borderId="49" xfId="0" applyFont="1" applyFill="1" applyBorder="1" applyAlignment="1">
      <alignment horizontal="center" vertical="center" wrapText="1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0" fillId="0" borderId="5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12" fillId="43" borderId="54" xfId="0" applyFont="1" applyFill="1" applyBorder="1" applyAlignment="1">
      <alignment vertical="center" wrapText="1" shrinkToFit="1"/>
    </xf>
    <xf numFmtId="0" fontId="12" fillId="43" borderId="55" xfId="0" applyFont="1" applyFill="1" applyBorder="1" applyAlignment="1">
      <alignment vertical="center" wrapText="1" shrinkToFit="1"/>
    </xf>
    <xf numFmtId="0" fontId="12" fillId="43" borderId="56" xfId="0" applyFont="1" applyFill="1" applyBorder="1" applyAlignment="1">
      <alignment vertical="center" wrapText="1" shrinkToFit="1"/>
    </xf>
    <xf numFmtId="0" fontId="12" fillId="43" borderId="36" xfId="0" applyFont="1" applyFill="1" applyBorder="1" applyAlignment="1">
      <alignment vertical="center" wrapText="1" shrinkToFit="1"/>
    </xf>
    <xf numFmtId="0" fontId="12" fillId="43" borderId="0" xfId="0" applyFont="1" applyFill="1" applyBorder="1" applyAlignment="1">
      <alignment vertical="center" wrapText="1" shrinkToFit="1"/>
    </xf>
    <xf numFmtId="0" fontId="12" fillId="43" borderId="37" xfId="0" applyFont="1" applyFill="1" applyBorder="1" applyAlignment="1">
      <alignment vertical="center" wrapText="1" shrinkToFit="1"/>
    </xf>
    <xf numFmtId="0" fontId="12" fillId="43" borderId="57" xfId="0" applyFont="1" applyFill="1" applyBorder="1" applyAlignment="1">
      <alignment vertical="center" wrapText="1" shrinkToFit="1"/>
    </xf>
    <xf numFmtId="0" fontId="12" fillId="43" borderId="58" xfId="0" applyFont="1" applyFill="1" applyBorder="1" applyAlignment="1">
      <alignment vertical="center" wrapText="1" shrinkToFit="1"/>
    </xf>
    <xf numFmtId="0" fontId="12" fillId="43" borderId="59" xfId="0" applyFont="1" applyFill="1" applyBorder="1" applyAlignment="1">
      <alignment vertical="center" wrapText="1" shrinkToFit="1"/>
    </xf>
    <xf numFmtId="0" fontId="0" fillId="0" borderId="2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0" xfId="0" applyBorder="1" applyAlignment="1">
      <alignment vertical="center" wrapText="1"/>
    </xf>
    <xf numFmtId="0" fontId="0" fillId="0" borderId="4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8" fillId="0" borderId="65" xfId="0" applyNumberFormat="1" applyFont="1" applyFill="1" applyBorder="1" applyAlignment="1">
      <alignment vertical="center" shrinkToFit="1"/>
    </xf>
    <xf numFmtId="0" fontId="8" fillId="0" borderId="66" xfId="0" applyNumberFormat="1" applyFont="1" applyFill="1" applyBorder="1" applyAlignment="1">
      <alignment vertical="center" shrinkToFit="1"/>
    </xf>
    <xf numFmtId="0" fontId="8" fillId="0" borderId="67" xfId="0" applyNumberFormat="1" applyFont="1" applyFill="1" applyBorder="1" applyAlignment="1">
      <alignment vertical="center" shrinkToFit="1"/>
    </xf>
    <xf numFmtId="0" fontId="8" fillId="0" borderId="68" xfId="0" applyNumberFormat="1" applyFont="1" applyFill="1" applyBorder="1" applyAlignment="1">
      <alignment vertical="center" shrinkToFit="1"/>
    </xf>
    <xf numFmtId="0" fontId="8" fillId="0" borderId="69" xfId="0" applyNumberFormat="1" applyFont="1" applyFill="1" applyBorder="1" applyAlignment="1">
      <alignment vertical="center" shrinkToFit="1"/>
    </xf>
    <xf numFmtId="0" fontId="8" fillId="0" borderId="70" xfId="0" applyNumberFormat="1" applyFont="1" applyFill="1" applyBorder="1" applyAlignment="1">
      <alignment vertical="center" shrinkToFit="1"/>
    </xf>
    <xf numFmtId="0" fontId="7" fillId="0" borderId="16" xfId="0" applyNumberFormat="1" applyFont="1" applyFill="1" applyBorder="1" applyAlignment="1">
      <alignment vertical="center" shrinkToFit="1"/>
    </xf>
    <xf numFmtId="0" fontId="7" fillId="0" borderId="71" xfId="0" applyNumberFormat="1" applyFont="1" applyFill="1" applyBorder="1" applyAlignment="1">
      <alignment vertical="center" shrinkToFit="1"/>
    </xf>
    <xf numFmtId="0" fontId="7" fillId="0" borderId="72" xfId="0" applyNumberFormat="1" applyFont="1" applyFill="1" applyBorder="1" applyAlignment="1">
      <alignment vertical="center" shrinkToFit="1"/>
    </xf>
    <xf numFmtId="0" fontId="17" fillId="13" borderId="73" xfId="61" applyFont="1" applyFill="1" applyBorder="1" applyAlignment="1" applyProtection="1">
      <alignment vertical="center"/>
      <protection locked="0"/>
    </xf>
    <xf numFmtId="0" fontId="17" fillId="13" borderId="74" xfId="61" applyFont="1" applyFill="1" applyBorder="1" applyAlignment="1" applyProtection="1">
      <alignment vertical="center"/>
      <protection locked="0"/>
    </xf>
    <xf numFmtId="0" fontId="17" fillId="13" borderId="75" xfId="61" applyFont="1" applyFill="1" applyBorder="1" applyAlignment="1" applyProtection="1">
      <alignment horizontal="center" vertical="center"/>
      <protection locked="0"/>
    </xf>
    <xf numFmtId="0" fontId="17" fillId="13" borderId="76" xfId="61" applyFont="1" applyFill="1" applyBorder="1" applyAlignment="1" applyProtection="1">
      <alignment horizontal="center" vertical="center"/>
      <protection locked="0"/>
    </xf>
    <xf numFmtId="0" fontId="17" fillId="0" borderId="25" xfId="61" applyFont="1" applyFill="1" applyBorder="1" applyAlignment="1">
      <alignment vertical="center" wrapText="1"/>
      <protection/>
    </xf>
    <xf numFmtId="0" fontId="64" fillId="0" borderId="0" xfId="61" applyNumberFormat="1" applyFont="1" applyFill="1" applyBorder="1" applyAlignment="1">
      <alignment horizontal="center" wrapText="1" shrinkToFit="1"/>
      <protection/>
    </xf>
    <xf numFmtId="0" fontId="6" fillId="0" borderId="0" xfId="61" applyNumberFormat="1" applyFont="1" applyFill="1" applyBorder="1" applyAlignment="1">
      <alignment horizontal="center" vertical="center" shrinkToFit="1"/>
      <protection/>
    </xf>
    <xf numFmtId="0" fontId="14" fillId="0" borderId="10" xfId="61" applyNumberFormat="1" applyFont="1" applyFill="1" applyBorder="1" applyAlignment="1">
      <alignment horizontal="left" indent="1" shrinkToFit="1"/>
      <protection/>
    </xf>
    <xf numFmtId="0" fontId="17" fillId="0" borderId="25" xfId="61" applyFont="1" applyFill="1" applyBorder="1" applyAlignment="1" quotePrefix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14" fillId="0" borderId="10" xfId="61" applyNumberFormat="1" applyFont="1" applyFill="1" applyBorder="1" applyAlignment="1">
      <alignment shrinkToFit="1"/>
      <protection/>
    </xf>
    <xf numFmtId="49" fontId="67" fillId="0" borderId="0" xfId="62" applyNumberFormat="1" applyFont="1" applyFill="1" applyBorder="1" applyAlignment="1">
      <alignment wrapText="1"/>
      <protection/>
    </xf>
    <xf numFmtId="0" fontId="20" fillId="0" borderId="0" xfId="62" applyFont="1" applyFill="1" applyAlignment="1">
      <alignment horizontal="center" vertical="center"/>
      <protection/>
    </xf>
    <xf numFmtId="0" fontId="8" fillId="0" borderId="23" xfId="62" applyFont="1" applyBorder="1" applyAlignment="1">
      <alignment horizontal="center" vertical="center" wrapText="1"/>
      <protection/>
    </xf>
    <xf numFmtId="0" fontId="8" fillId="0" borderId="25" xfId="62" applyFont="1" applyBorder="1" applyAlignment="1">
      <alignment horizontal="center" vertical="center" wrapText="1"/>
      <protection/>
    </xf>
    <xf numFmtId="0" fontId="8" fillId="0" borderId="26" xfId="62" applyFont="1" applyBorder="1" applyAlignment="1">
      <alignment horizontal="center" vertical="center" wrapText="1"/>
      <protection/>
    </xf>
    <xf numFmtId="0" fontId="8" fillId="0" borderId="46" xfId="62" applyFont="1" applyBorder="1" applyAlignment="1">
      <alignment horizontal="center" vertical="center" wrapText="1"/>
      <protection/>
    </xf>
    <xf numFmtId="0" fontId="8" fillId="0" borderId="48" xfId="62" applyFont="1" applyBorder="1" applyAlignment="1">
      <alignment horizontal="center" vertical="center" wrapText="1"/>
      <protection/>
    </xf>
    <xf numFmtId="0" fontId="8" fillId="0" borderId="40" xfId="62" applyFont="1" applyBorder="1" applyAlignment="1">
      <alignment vertical="center" wrapText="1"/>
      <protection/>
    </xf>
    <xf numFmtId="0" fontId="8" fillId="0" borderId="10" xfId="62" applyFont="1" applyBorder="1" applyAlignment="1">
      <alignment vertical="center" wrapText="1"/>
      <protection/>
    </xf>
    <xf numFmtId="181" fontId="3" fillId="0" borderId="13" xfId="0" applyNumberFormat="1" applyFont="1" applyBorder="1" applyAlignment="1" applyProtection="1">
      <alignment vertical="center" wrapText="1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vertical="center" wrapText="1"/>
      <protection locked="0"/>
    </xf>
    <xf numFmtId="0" fontId="20" fillId="0" borderId="0" xfId="62" applyFont="1" applyFill="1" applyAlignment="1" applyProtection="1">
      <alignment horizontal="center" vertical="center"/>
      <protection/>
    </xf>
    <xf numFmtId="0" fontId="0" fillId="0" borderId="0" xfId="62" applyFont="1" applyBorder="1" applyAlignment="1" applyProtection="1">
      <alignment vertical="center" wrapText="1"/>
      <protection/>
    </xf>
    <xf numFmtId="0" fontId="0" fillId="0" borderId="0" xfId="62" applyFont="1" applyBorder="1" applyAlignment="1" applyProtection="1">
      <alignment vertical="center"/>
      <protection/>
    </xf>
    <xf numFmtId="0" fontId="8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Zeros="0" tabSelected="1" zoomScaleSheetLayoutView="100" zoomScalePageLayoutView="0" workbookViewId="0" topLeftCell="A1">
      <pane ySplit="1" topLeftCell="A2" activePane="bottomLeft" state="frozen"/>
      <selection pane="topLeft" activeCell="F31" sqref="F31:P32"/>
      <selection pane="bottomLeft" activeCell="N16" sqref="N16"/>
    </sheetView>
  </sheetViews>
  <sheetFormatPr defaultColWidth="5.00390625" defaultRowHeight="14.25" customHeight="1"/>
  <cols>
    <col min="1" max="12" width="5.00390625" style="5" customWidth="1"/>
    <col min="13" max="13" width="5.00390625" style="64" customWidth="1"/>
    <col min="14" max="14" width="72.25390625" style="5" bestFit="1" customWidth="1"/>
    <col min="15" max="16384" width="5.00390625" style="5" customWidth="1"/>
  </cols>
  <sheetData>
    <row r="1" ht="14.25" customHeight="1">
      <c r="A1" s="159" t="s">
        <v>405</v>
      </c>
    </row>
    <row r="2" spans="1:12" ht="14.25" customHeight="1">
      <c r="A2" s="174" t="s">
        <v>340</v>
      </c>
      <c r="B2" s="175"/>
      <c r="C2" s="175"/>
      <c r="D2" s="175"/>
      <c r="E2" s="176"/>
      <c r="F2" s="59" t="s">
        <v>437</v>
      </c>
      <c r="G2" s="63"/>
      <c r="H2" s="60" t="s">
        <v>38</v>
      </c>
      <c r="I2" s="63"/>
      <c r="J2" s="60" t="s">
        <v>341</v>
      </c>
      <c r="K2" s="63"/>
      <c r="L2" s="61" t="s">
        <v>342</v>
      </c>
    </row>
    <row r="4" spans="1:14" ht="14.25" customHeight="1">
      <c r="A4" s="191" t="s">
        <v>6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N4" s="7" t="s">
        <v>303</v>
      </c>
    </row>
    <row r="5" spans="1:13" ht="14.25" customHeight="1">
      <c r="A5" s="171" t="s">
        <v>8</v>
      </c>
      <c r="B5" s="171"/>
      <c r="C5" s="196"/>
      <c r="D5" s="197"/>
      <c r="E5" s="157" t="s">
        <v>26</v>
      </c>
      <c r="F5" s="198"/>
      <c r="G5" s="196"/>
      <c r="H5" s="171" t="s">
        <v>9</v>
      </c>
      <c r="I5" s="171"/>
      <c r="J5" s="172"/>
      <c r="K5" s="172"/>
      <c r="L5" s="172"/>
      <c r="M5" s="64" t="str">
        <f>WIDECHAR(CONCATENATE(C5,"-",F5))</f>
        <v>－</v>
      </c>
    </row>
    <row r="6" spans="1:14" ht="14.25" customHeight="1">
      <c r="A6" s="171" t="s">
        <v>10</v>
      </c>
      <c r="B6" s="171"/>
      <c r="C6" s="171"/>
      <c r="D6" s="172"/>
      <c r="E6" s="172"/>
      <c r="F6" s="172"/>
      <c r="G6" s="172"/>
      <c r="H6" s="172"/>
      <c r="I6" s="172"/>
      <c r="J6" s="172"/>
      <c r="K6" s="172"/>
      <c r="L6" s="172"/>
      <c r="N6" s="7" t="s">
        <v>410</v>
      </c>
    </row>
    <row r="7" spans="1:14" ht="14.25" customHeight="1">
      <c r="A7" s="171" t="s">
        <v>11</v>
      </c>
      <c r="B7" s="171"/>
      <c r="C7" s="171"/>
      <c r="D7" s="172"/>
      <c r="E7" s="172"/>
      <c r="F7" s="172"/>
      <c r="G7" s="172"/>
      <c r="H7" s="172"/>
      <c r="I7" s="172"/>
      <c r="J7" s="172"/>
      <c r="K7" s="172"/>
      <c r="L7" s="172"/>
      <c r="M7" s="64">
        <f aca="true" t="shared" si="0" ref="M7:M16">WIDECHAR(D7)</f>
      </c>
      <c r="N7" s="7" t="s">
        <v>300</v>
      </c>
    </row>
    <row r="8" spans="1:14" ht="14.25" customHeight="1">
      <c r="A8" s="171" t="s">
        <v>12</v>
      </c>
      <c r="B8" s="171"/>
      <c r="C8" s="171"/>
      <c r="D8" s="172"/>
      <c r="E8" s="172"/>
      <c r="F8" s="172"/>
      <c r="G8" s="172"/>
      <c r="H8" s="172"/>
      <c r="I8" s="172"/>
      <c r="J8" s="172"/>
      <c r="K8" s="172"/>
      <c r="L8" s="172"/>
      <c r="M8" s="64">
        <f t="shared" si="0"/>
      </c>
      <c r="N8" s="7" t="s">
        <v>301</v>
      </c>
    </row>
    <row r="9" spans="1:14" ht="14.25" customHeight="1">
      <c r="A9" s="195" t="s">
        <v>364</v>
      </c>
      <c r="B9" s="195"/>
      <c r="C9" s="195"/>
      <c r="D9" s="172"/>
      <c r="E9" s="172"/>
      <c r="F9" s="172"/>
      <c r="G9" s="172"/>
      <c r="H9" s="172"/>
      <c r="I9" s="172"/>
      <c r="J9" s="172"/>
      <c r="K9" s="172"/>
      <c r="L9" s="172"/>
      <c r="M9" s="64">
        <f t="shared" si="0"/>
      </c>
      <c r="N9" s="7" t="s">
        <v>365</v>
      </c>
    </row>
    <row r="10" spans="1:14" ht="14.25" customHeight="1">
      <c r="A10" s="171" t="s">
        <v>0</v>
      </c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64">
        <f t="shared" si="0"/>
      </c>
      <c r="N10" s="7" t="s">
        <v>411</v>
      </c>
    </row>
    <row r="11" spans="1:14" ht="14.25" customHeight="1">
      <c r="A11" s="171" t="s">
        <v>7</v>
      </c>
      <c r="B11" s="171"/>
      <c r="C11" s="171"/>
      <c r="D11" s="172"/>
      <c r="E11" s="172"/>
      <c r="F11" s="172"/>
      <c r="G11" s="172"/>
      <c r="H11" s="172"/>
      <c r="I11" s="172"/>
      <c r="J11" s="172"/>
      <c r="K11" s="172"/>
      <c r="L11" s="172"/>
      <c r="M11" s="64">
        <f t="shared" si="0"/>
      </c>
      <c r="N11" s="7" t="s">
        <v>412</v>
      </c>
    </row>
    <row r="12" spans="1:14" ht="14.25" customHeight="1">
      <c r="A12" s="171" t="s">
        <v>2</v>
      </c>
      <c r="B12" s="171"/>
      <c r="C12" s="171"/>
      <c r="D12" s="172"/>
      <c r="E12" s="172"/>
      <c r="F12" s="172"/>
      <c r="G12" s="172"/>
      <c r="H12" s="172"/>
      <c r="I12" s="172"/>
      <c r="J12" s="172"/>
      <c r="K12" s="172"/>
      <c r="L12" s="172"/>
      <c r="M12" s="64">
        <f t="shared" si="0"/>
      </c>
      <c r="N12" s="7" t="s">
        <v>435</v>
      </c>
    </row>
    <row r="13" spans="1:14" ht="14.25" customHeight="1">
      <c r="A13" s="171" t="s">
        <v>3</v>
      </c>
      <c r="B13" s="171"/>
      <c r="C13" s="171"/>
      <c r="D13" s="172"/>
      <c r="E13" s="172"/>
      <c r="F13" s="172"/>
      <c r="G13" s="172"/>
      <c r="H13" s="172"/>
      <c r="I13" s="172"/>
      <c r="J13" s="172"/>
      <c r="K13" s="172"/>
      <c r="L13" s="172"/>
      <c r="M13" s="64">
        <f t="shared" si="0"/>
      </c>
      <c r="N13" s="7" t="s">
        <v>302</v>
      </c>
    </row>
    <row r="14" spans="1:14" ht="14.25" customHeight="1">
      <c r="A14" s="171" t="s">
        <v>13</v>
      </c>
      <c r="B14" s="171"/>
      <c r="C14" s="171"/>
      <c r="D14" s="172"/>
      <c r="E14" s="172"/>
      <c r="F14" s="172"/>
      <c r="G14" s="172"/>
      <c r="H14" s="172"/>
      <c r="I14" s="172"/>
      <c r="J14" s="172"/>
      <c r="K14" s="172"/>
      <c r="L14" s="172"/>
      <c r="M14" s="64">
        <f t="shared" si="0"/>
      </c>
      <c r="N14" s="7" t="s">
        <v>362</v>
      </c>
    </row>
    <row r="15" spans="1:13" ht="14.25" customHeight="1">
      <c r="A15" s="171" t="s">
        <v>14</v>
      </c>
      <c r="B15" s="171"/>
      <c r="C15" s="171"/>
      <c r="D15" s="172"/>
      <c r="E15" s="172"/>
      <c r="F15" s="172"/>
      <c r="G15" s="172"/>
      <c r="H15" s="172"/>
      <c r="I15" s="172"/>
      <c r="J15" s="172"/>
      <c r="K15" s="172"/>
      <c r="L15" s="172"/>
      <c r="M15" s="64">
        <f t="shared" si="0"/>
      </c>
    </row>
    <row r="16" spans="1:14" ht="14.25" customHeight="1">
      <c r="A16" s="171" t="s">
        <v>17</v>
      </c>
      <c r="B16" s="171"/>
      <c r="C16" s="171"/>
      <c r="D16" s="172"/>
      <c r="E16" s="172"/>
      <c r="F16" s="172"/>
      <c r="G16" s="172"/>
      <c r="H16" s="172"/>
      <c r="I16" s="172"/>
      <c r="J16" s="172"/>
      <c r="K16" s="172"/>
      <c r="L16" s="172"/>
      <c r="M16" s="64">
        <f t="shared" si="0"/>
      </c>
      <c r="N16" s="7" t="s">
        <v>407</v>
      </c>
    </row>
    <row r="18" spans="1:12" ht="14.25" customHeight="1">
      <c r="A18" s="173" t="s">
        <v>42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</row>
    <row r="19" spans="1:14" ht="14.25" customHeight="1">
      <c r="A19" s="170" t="s">
        <v>8</v>
      </c>
      <c r="B19" s="170"/>
      <c r="C19" s="192"/>
      <c r="D19" s="193"/>
      <c r="E19" s="158" t="s">
        <v>26</v>
      </c>
      <c r="F19" s="194"/>
      <c r="G19" s="192"/>
      <c r="H19" s="170" t="s">
        <v>9</v>
      </c>
      <c r="I19" s="170"/>
      <c r="J19" s="169"/>
      <c r="K19" s="169"/>
      <c r="L19" s="169"/>
      <c r="M19" s="64" t="str">
        <f>WIDECHAR(CONCATENATE(C19,"-",F19))</f>
        <v>－</v>
      </c>
      <c r="N19" s="7"/>
    </row>
    <row r="20" spans="1:14" ht="14.25" customHeight="1">
      <c r="A20" s="170" t="s">
        <v>10</v>
      </c>
      <c r="B20" s="170"/>
      <c r="C20" s="170"/>
      <c r="D20" s="169"/>
      <c r="E20" s="169"/>
      <c r="F20" s="169"/>
      <c r="G20" s="169"/>
      <c r="H20" s="169"/>
      <c r="I20" s="169"/>
      <c r="J20" s="169"/>
      <c r="K20" s="169"/>
      <c r="L20" s="169"/>
      <c r="N20" s="7" t="s">
        <v>410</v>
      </c>
    </row>
    <row r="21" spans="1:14" ht="14.25" customHeight="1">
      <c r="A21" s="170" t="s">
        <v>11</v>
      </c>
      <c r="B21" s="170"/>
      <c r="C21" s="170"/>
      <c r="D21" s="169"/>
      <c r="E21" s="169"/>
      <c r="F21" s="169"/>
      <c r="G21" s="169"/>
      <c r="H21" s="169"/>
      <c r="I21" s="169"/>
      <c r="J21" s="169"/>
      <c r="K21" s="169"/>
      <c r="L21" s="169"/>
      <c r="M21" s="64">
        <f aca="true" t="shared" si="1" ref="M21:M28">WIDECHAR(D21)</f>
      </c>
      <c r="N21" s="7" t="s">
        <v>300</v>
      </c>
    </row>
    <row r="22" spans="1:14" ht="14.25" customHeight="1">
      <c r="A22" s="170" t="s">
        <v>12</v>
      </c>
      <c r="B22" s="170"/>
      <c r="C22" s="170"/>
      <c r="D22" s="169"/>
      <c r="E22" s="169"/>
      <c r="F22" s="169"/>
      <c r="G22" s="169"/>
      <c r="H22" s="169"/>
      <c r="I22" s="169"/>
      <c r="J22" s="169"/>
      <c r="K22" s="169"/>
      <c r="L22" s="169"/>
      <c r="M22" s="64">
        <f t="shared" si="1"/>
      </c>
      <c r="N22" s="7" t="s">
        <v>301</v>
      </c>
    </row>
    <row r="23" spans="1:14" ht="14.25" customHeight="1">
      <c r="A23" s="170" t="s">
        <v>15</v>
      </c>
      <c r="B23" s="170"/>
      <c r="C23" s="170"/>
      <c r="D23" s="169"/>
      <c r="E23" s="169"/>
      <c r="F23" s="169"/>
      <c r="G23" s="169"/>
      <c r="H23" s="169"/>
      <c r="I23" s="169"/>
      <c r="J23" s="169"/>
      <c r="K23" s="169"/>
      <c r="L23" s="169"/>
      <c r="M23" s="64">
        <f t="shared" si="1"/>
      </c>
      <c r="N23" s="7" t="s">
        <v>413</v>
      </c>
    </row>
    <row r="24" spans="1:14" ht="14.25" customHeight="1">
      <c r="A24" s="170" t="s">
        <v>22</v>
      </c>
      <c r="B24" s="170"/>
      <c r="C24" s="170"/>
      <c r="D24" s="169"/>
      <c r="E24" s="169"/>
      <c r="F24" s="169"/>
      <c r="G24" s="169"/>
      <c r="H24" s="169"/>
      <c r="I24" s="169"/>
      <c r="J24" s="169"/>
      <c r="K24" s="169"/>
      <c r="L24" s="169"/>
      <c r="M24" s="64">
        <f t="shared" si="1"/>
      </c>
      <c r="N24" s="7" t="s">
        <v>409</v>
      </c>
    </row>
    <row r="25" spans="1:14" ht="14.25" customHeight="1">
      <c r="A25" s="170" t="s">
        <v>23</v>
      </c>
      <c r="B25" s="170"/>
      <c r="C25" s="170"/>
      <c r="D25" s="169"/>
      <c r="E25" s="169"/>
      <c r="F25" s="169"/>
      <c r="G25" s="169"/>
      <c r="H25" s="169"/>
      <c r="I25" s="169"/>
      <c r="J25" s="169"/>
      <c r="K25" s="169"/>
      <c r="L25" s="169"/>
      <c r="M25" s="64">
        <f t="shared" si="1"/>
      </c>
      <c r="N25" s="7" t="s">
        <v>304</v>
      </c>
    </row>
    <row r="26" spans="1:14" ht="14.25" customHeight="1">
      <c r="A26" s="170" t="s">
        <v>13</v>
      </c>
      <c r="B26" s="170"/>
      <c r="C26" s="170"/>
      <c r="D26" s="169"/>
      <c r="E26" s="169"/>
      <c r="F26" s="169"/>
      <c r="G26" s="169"/>
      <c r="H26" s="169"/>
      <c r="I26" s="169"/>
      <c r="J26" s="169"/>
      <c r="K26" s="169"/>
      <c r="L26" s="169"/>
      <c r="M26" s="64">
        <f t="shared" si="1"/>
      </c>
      <c r="N26" s="7" t="s">
        <v>362</v>
      </c>
    </row>
    <row r="27" spans="1:13" ht="14.25" customHeight="1">
      <c r="A27" s="170" t="s">
        <v>14</v>
      </c>
      <c r="B27" s="170"/>
      <c r="C27" s="170"/>
      <c r="D27" s="169"/>
      <c r="E27" s="169"/>
      <c r="F27" s="169"/>
      <c r="G27" s="169"/>
      <c r="H27" s="169"/>
      <c r="I27" s="169"/>
      <c r="J27" s="169"/>
      <c r="K27" s="169"/>
      <c r="L27" s="169"/>
      <c r="M27" s="64">
        <f t="shared" si="1"/>
      </c>
    </row>
    <row r="28" spans="1:13" ht="14.25" customHeight="1">
      <c r="A28" s="170" t="s">
        <v>17</v>
      </c>
      <c r="B28" s="170"/>
      <c r="C28" s="170"/>
      <c r="D28" s="169"/>
      <c r="E28" s="169"/>
      <c r="F28" s="169"/>
      <c r="G28" s="169"/>
      <c r="H28" s="169"/>
      <c r="I28" s="169"/>
      <c r="J28" s="169"/>
      <c r="K28" s="169"/>
      <c r="L28" s="169"/>
      <c r="M28" s="64">
        <f t="shared" si="1"/>
      </c>
    </row>
    <row r="30" spans="1:7" ht="14.25" customHeight="1">
      <c r="A30" s="180" t="s">
        <v>65</v>
      </c>
      <c r="B30" s="181"/>
      <c r="C30" s="181"/>
      <c r="D30" s="181"/>
      <c r="E30" s="181"/>
      <c r="F30" s="181"/>
      <c r="G30" s="182"/>
    </row>
    <row r="31" spans="1:14" ht="14.25" customHeight="1">
      <c r="A31" s="183" t="s">
        <v>16</v>
      </c>
      <c r="B31" s="184"/>
      <c r="C31" s="185"/>
      <c r="D31" s="186"/>
      <c r="E31" s="187"/>
      <c r="F31" s="187"/>
      <c r="G31" s="188"/>
      <c r="H31" s="64">
        <f>LEN(D31)</f>
        <v>0</v>
      </c>
      <c r="M31" s="64">
        <f>WIDECHAR(D31)</f>
      </c>
      <c r="N31" s="7" t="s">
        <v>414</v>
      </c>
    </row>
    <row r="32" spans="1:14" ht="14.25" customHeight="1">
      <c r="A32" s="183" t="s">
        <v>305</v>
      </c>
      <c r="B32" s="184"/>
      <c r="C32" s="185"/>
      <c r="D32" s="186"/>
      <c r="E32" s="187"/>
      <c r="F32" s="187"/>
      <c r="G32" s="188"/>
      <c r="H32" s="64">
        <f>LEN(D32)</f>
        <v>0</v>
      </c>
      <c r="M32" s="64">
        <f>WIDECHAR(D32)</f>
      </c>
      <c r="N32" s="7" t="s">
        <v>415</v>
      </c>
    </row>
    <row r="33" spans="1:14" ht="14.25" customHeight="1">
      <c r="A33" s="183" t="s">
        <v>43</v>
      </c>
      <c r="B33" s="184"/>
      <c r="C33" s="185"/>
      <c r="D33" s="186"/>
      <c r="E33" s="187"/>
      <c r="F33" s="187"/>
      <c r="G33" s="188"/>
      <c r="H33" s="65">
        <f>LEN(D33)</f>
        <v>0</v>
      </c>
      <c r="M33" s="64">
        <f>WIDECHAR(D33)</f>
      </c>
      <c r="N33" s="7" t="s">
        <v>416</v>
      </c>
    </row>
    <row r="34" spans="1:14" ht="14.25" customHeight="1">
      <c r="A34" s="189"/>
      <c r="B34" s="189"/>
      <c r="C34" s="189"/>
      <c r="D34" s="190"/>
      <c r="E34" s="190"/>
      <c r="F34" s="190"/>
      <c r="G34" s="190"/>
      <c r="H34" s="64">
        <f>LEN(D34)</f>
        <v>0</v>
      </c>
      <c r="M34" s="64">
        <f>WIDECHAR(D34)</f>
      </c>
      <c r="N34" s="7"/>
    </row>
    <row r="35" spans="1:10" ht="14.25" customHeight="1">
      <c r="A35" s="179" t="s">
        <v>346</v>
      </c>
      <c r="B35" s="179"/>
      <c r="C35" s="179"/>
      <c r="D35" s="179"/>
      <c r="E35" s="179"/>
      <c r="F35" s="179"/>
      <c r="G35" s="179"/>
      <c r="H35" s="179"/>
      <c r="I35" s="179"/>
      <c r="J35" s="179"/>
    </row>
    <row r="36" spans="1:14" ht="14.25" customHeight="1">
      <c r="A36" s="177" t="s">
        <v>329</v>
      </c>
      <c r="B36" s="177"/>
      <c r="C36" s="177"/>
      <c r="D36" s="178"/>
      <c r="E36" s="178"/>
      <c r="F36" s="178"/>
      <c r="G36" s="178"/>
      <c r="H36" s="178"/>
      <c r="I36" s="178"/>
      <c r="J36" s="178"/>
      <c r="M36" s="64">
        <f aca="true" t="shared" si="2" ref="M36:M42">WIDECHAR(D36)</f>
      </c>
      <c r="N36" s="7"/>
    </row>
    <row r="37" spans="1:14" ht="14.25" customHeight="1">
      <c r="A37" s="177" t="s">
        <v>327</v>
      </c>
      <c r="B37" s="177"/>
      <c r="C37" s="177"/>
      <c r="D37" s="178"/>
      <c r="E37" s="178"/>
      <c r="F37" s="178"/>
      <c r="G37" s="178"/>
      <c r="H37" s="178"/>
      <c r="I37" s="178"/>
      <c r="J37" s="178"/>
      <c r="M37" s="64">
        <f t="shared" si="2"/>
      </c>
      <c r="N37" s="7"/>
    </row>
    <row r="38" spans="1:13" ht="14.25" customHeight="1">
      <c r="A38" s="177" t="s">
        <v>333</v>
      </c>
      <c r="B38" s="177"/>
      <c r="C38" s="177"/>
      <c r="D38" s="178"/>
      <c r="E38" s="178"/>
      <c r="F38" s="178"/>
      <c r="G38" s="178"/>
      <c r="H38" s="178"/>
      <c r="I38" s="178"/>
      <c r="J38" s="178"/>
      <c r="M38" s="64">
        <f t="shared" si="2"/>
      </c>
    </row>
    <row r="39" spans="1:13" ht="14.25" customHeight="1">
      <c r="A39" s="177" t="s">
        <v>334</v>
      </c>
      <c r="B39" s="177"/>
      <c r="C39" s="177"/>
      <c r="D39" s="178"/>
      <c r="E39" s="178"/>
      <c r="F39" s="178"/>
      <c r="G39" s="178"/>
      <c r="H39" s="178"/>
      <c r="I39" s="178"/>
      <c r="J39" s="178"/>
      <c r="M39" s="64">
        <f t="shared" si="2"/>
      </c>
    </row>
    <row r="40" spans="1:14" ht="14.25" customHeight="1">
      <c r="A40" s="177" t="s">
        <v>328</v>
      </c>
      <c r="B40" s="177"/>
      <c r="C40" s="177"/>
      <c r="D40" s="178"/>
      <c r="E40" s="178"/>
      <c r="F40" s="178"/>
      <c r="G40" s="178"/>
      <c r="H40" s="178"/>
      <c r="I40" s="178"/>
      <c r="J40" s="178"/>
      <c r="M40" s="64">
        <f t="shared" si="2"/>
      </c>
      <c r="N40" s="7" t="s">
        <v>332</v>
      </c>
    </row>
    <row r="41" spans="1:14" ht="14.25" customHeight="1">
      <c r="A41" s="177" t="s">
        <v>330</v>
      </c>
      <c r="B41" s="177"/>
      <c r="C41" s="177"/>
      <c r="D41" s="178"/>
      <c r="E41" s="178"/>
      <c r="F41" s="178"/>
      <c r="G41" s="178"/>
      <c r="H41" s="178"/>
      <c r="I41" s="178"/>
      <c r="J41" s="178"/>
      <c r="M41" s="64">
        <f t="shared" si="2"/>
      </c>
      <c r="N41" s="7" t="s">
        <v>360</v>
      </c>
    </row>
    <row r="42" spans="1:14" ht="14.25" customHeight="1">
      <c r="A42" s="177" t="s">
        <v>331</v>
      </c>
      <c r="B42" s="177"/>
      <c r="C42" s="177"/>
      <c r="D42" s="178"/>
      <c r="E42" s="178"/>
      <c r="F42" s="178"/>
      <c r="G42" s="178"/>
      <c r="H42" s="178"/>
      <c r="I42" s="178"/>
      <c r="J42" s="178"/>
      <c r="M42" s="64">
        <f t="shared" si="2"/>
      </c>
      <c r="N42" s="7" t="s">
        <v>360</v>
      </c>
    </row>
  </sheetData>
  <sheetProtection sheet="1" objects="1" scenarios="1"/>
  <mergeCells count="77">
    <mergeCell ref="A9:C9"/>
    <mergeCell ref="A7:C7"/>
    <mergeCell ref="D7:L7"/>
    <mergeCell ref="A5:B5"/>
    <mergeCell ref="C5:D5"/>
    <mergeCell ref="F5:G5"/>
    <mergeCell ref="H5:I5"/>
    <mergeCell ref="A8:C8"/>
    <mergeCell ref="D8:L8"/>
    <mergeCell ref="A26:C26"/>
    <mergeCell ref="D26:L26"/>
    <mergeCell ref="A21:C21"/>
    <mergeCell ref="D21:L21"/>
    <mergeCell ref="A22:C22"/>
    <mergeCell ref="D22:L22"/>
    <mergeCell ref="A25:C25"/>
    <mergeCell ref="D25:L25"/>
    <mergeCell ref="A24:C24"/>
    <mergeCell ref="D24:L24"/>
    <mergeCell ref="A4:L4"/>
    <mergeCell ref="A19:B19"/>
    <mergeCell ref="C19:D19"/>
    <mergeCell ref="F19:G19"/>
    <mergeCell ref="H19:I19"/>
    <mergeCell ref="J5:L5"/>
    <mergeCell ref="D6:L6"/>
    <mergeCell ref="A6:C6"/>
    <mergeCell ref="J19:L19"/>
    <mergeCell ref="D9:L9"/>
    <mergeCell ref="A27:C27"/>
    <mergeCell ref="D27:L27"/>
    <mergeCell ref="D28:L28"/>
    <mergeCell ref="A28:C28"/>
    <mergeCell ref="A31:C31"/>
    <mergeCell ref="A34:C34"/>
    <mergeCell ref="A33:C33"/>
    <mergeCell ref="D31:G31"/>
    <mergeCell ref="D34:G34"/>
    <mergeCell ref="D33:G33"/>
    <mergeCell ref="A32:C32"/>
    <mergeCell ref="D32:G32"/>
    <mergeCell ref="A38:C38"/>
    <mergeCell ref="A39:C39"/>
    <mergeCell ref="D36:J36"/>
    <mergeCell ref="D37:J37"/>
    <mergeCell ref="D38:J38"/>
    <mergeCell ref="D39:J39"/>
    <mergeCell ref="A36:C36"/>
    <mergeCell ref="A2:E2"/>
    <mergeCell ref="A40:C40"/>
    <mergeCell ref="D40:J40"/>
    <mergeCell ref="A41:C41"/>
    <mergeCell ref="D41:J41"/>
    <mergeCell ref="A42:C42"/>
    <mergeCell ref="D42:J42"/>
    <mergeCell ref="A35:J35"/>
    <mergeCell ref="A30:G30"/>
    <mergeCell ref="A37:C37"/>
    <mergeCell ref="D10:L10"/>
    <mergeCell ref="A10:C10"/>
    <mergeCell ref="D13:L13"/>
    <mergeCell ref="A16:C16"/>
    <mergeCell ref="A14:C14"/>
    <mergeCell ref="D14:L14"/>
    <mergeCell ref="A15:C15"/>
    <mergeCell ref="D15:L15"/>
    <mergeCell ref="A13:C13"/>
    <mergeCell ref="D12:L12"/>
    <mergeCell ref="D20:L20"/>
    <mergeCell ref="A20:C20"/>
    <mergeCell ref="A23:C23"/>
    <mergeCell ref="D23:L23"/>
    <mergeCell ref="A11:C11"/>
    <mergeCell ref="D11:L11"/>
    <mergeCell ref="A12:C12"/>
    <mergeCell ref="D16:L16"/>
    <mergeCell ref="A18:L1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1"/>
  <sheetViews>
    <sheetView showGridLines="0" zoomScalePageLayoutView="0" workbookViewId="0" topLeftCell="A9">
      <selection activeCell="S11" sqref="S11"/>
    </sheetView>
  </sheetViews>
  <sheetFormatPr defaultColWidth="3.75390625" defaultRowHeight="18.75" customHeight="1"/>
  <cols>
    <col min="1" max="16384" width="3.75390625" style="1" customWidth="1"/>
  </cols>
  <sheetData>
    <row r="1" spans="2:24" ht="18.75" customHeight="1">
      <c r="B1" s="293" t="s">
        <v>368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125"/>
    </row>
    <row r="2" spans="1:24" ht="18.75" customHeight="1">
      <c r="A2" s="125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125"/>
    </row>
    <row r="4" spans="16:23" ht="18.75" customHeight="1">
      <c r="P4" s="271" t="s">
        <v>437</v>
      </c>
      <c r="Q4" s="271"/>
      <c r="R4" s="62">
        <f>IF('データ入力用シート'!G2="","",WIDECHAR('データ入力用シート'!G2))</f>
      </c>
      <c r="S4" s="62" t="s">
        <v>38</v>
      </c>
      <c r="T4" s="62">
        <f>IF('データ入力用シート'!I2="","",WIDECHAR('データ入力用シート'!I2))</f>
      </c>
      <c r="U4" s="62" t="s">
        <v>341</v>
      </c>
      <c r="V4" s="62">
        <f>IF('データ入力用シート'!K2="","",WIDECHAR('データ入力用シート'!K2))</f>
      </c>
      <c r="W4" s="66" t="s">
        <v>342</v>
      </c>
    </row>
    <row r="5" spans="2:23" ht="18.75" customHeight="1">
      <c r="B5" s="1" t="s">
        <v>441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2:4" s="8" customFormat="1" ht="18.75" customHeight="1">
      <c r="B6" s="6"/>
      <c r="C6" s="6"/>
      <c r="D6" s="6"/>
    </row>
    <row r="7" spans="4:24" ht="18.75" customHeight="1">
      <c r="D7" s="3" t="s">
        <v>32</v>
      </c>
      <c r="E7" s="56">
        <f>WIDECHAR(MID('データ入力用シート'!$C$5,1,1))</f>
      </c>
      <c r="F7" s="56">
        <f>WIDECHAR(MID('データ入力用シート'!$C$5,2,1))</f>
      </c>
      <c r="G7" s="56">
        <f>WIDECHAR(MID('データ入力用シート'!$C$5,3,1))</f>
      </c>
      <c r="H7" s="56" t="s">
        <v>26</v>
      </c>
      <c r="I7" s="56">
        <f>WIDECHAR(MID('データ入力用シート'!$F$5,1,1))</f>
      </c>
      <c r="J7" s="56">
        <f>WIDECHAR(MID('データ入力用シート'!$F$5,2,1))</f>
      </c>
      <c r="K7" s="56">
        <f>WIDECHAR(MID('データ入力用シート'!$F$5,3,1))</f>
      </c>
      <c r="L7" s="56">
        <f>WIDECHAR(MID('データ入力用シート'!$F$5,4,1))</f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5:17" ht="18.75" customHeight="1">
      <c r="E8" s="54" t="s">
        <v>33</v>
      </c>
      <c r="F8" s="16"/>
      <c r="G8" s="16"/>
      <c r="H8" s="16"/>
      <c r="J8" s="54" t="s">
        <v>34</v>
      </c>
      <c r="K8" s="17"/>
      <c r="L8" s="17"/>
      <c r="M8" s="17"/>
      <c r="N8" s="17"/>
      <c r="O8" s="17"/>
      <c r="P8" s="17"/>
      <c r="Q8" s="17"/>
    </row>
    <row r="9" spans="1:19" ht="18.75" customHeight="1">
      <c r="A9" s="53"/>
      <c r="B9" s="269" t="s">
        <v>51</v>
      </c>
      <c r="C9" s="269"/>
      <c r="D9" s="270"/>
      <c r="E9" s="57">
        <f>MID('データ入力用シート'!$J$5,1,1)</f>
      </c>
      <c r="F9" s="57">
        <f>MID('データ入力用シート'!$J$5,2,1)</f>
      </c>
      <c r="G9" s="57">
        <f>MID('データ入力用シート'!$J$5,3,1)</f>
      </c>
      <c r="H9" s="57">
        <f>MID('データ入力用シート'!$J$5,4,1)</f>
      </c>
      <c r="J9" s="57">
        <f>MID('データ入力用シート'!$D$6,1,1)</f>
      </c>
      <c r="K9" s="57">
        <f>MID('データ入力用シート'!$D$6,2,1)</f>
      </c>
      <c r="L9" s="57">
        <f>MID('データ入力用シート'!$D$6,3,1)</f>
      </c>
      <c r="M9" s="57">
        <f>MID('データ入力用シート'!$D$6,4,1)</f>
      </c>
      <c r="N9" s="57">
        <f>MID('データ入力用シート'!$D$6,5,1)</f>
      </c>
      <c r="O9" s="57">
        <f>MID('データ入力用シート'!$D$6,6,1)</f>
      </c>
      <c r="P9" s="57">
        <f>MID('データ入力用シート'!$D$6,7,1)</f>
      </c>
      <c r="Q9" s="57">
        <f>MID('データ入力用シート'!$D$6,8,1)</f>
      </c>
      <c r="R9" s="57">
        <f>MID('データ入力用シート'!$D$6,9,1)</f>
      </c>
      <c r="S9" s="57">
        <f>MID('データ入力用シート'!$D$6,10,1)</f>
      </c>
    </row>
    <row r="10" spans="1:24" ht="18.75" customHeight="1">
      <c r="A10" s="53"/>
      <c r="B10" s="12"/>
      <c r="C10" s="267" t="s">
        <v>36</v>
      </c>
      <c r="D10" s="268"/>
      <c r="E10" s="56">
        <f>MID('データ入力用シート'!$M$7,1,1)</f>
      </c>
      <c r="F10" s="56">
        <f>MID('データ入力用シート'!$M$7,2,1)</f>
      </c>
      <c r="G10" s="56">
        <f>MID('データ入力用シート'!$M$7,3,1)</f>
      </c>
      <c r="H10" s="56">
        <f>MID('データ入力用シート'!$M$7,4,1)</f>
      </c>
      <c r="I10" s="56">
        <f>MID('データ入力用シート'!$M$7,5,1)</f>
      </c>
      <c r="J10" s="56">
        <f>MID('データ入力用シート'!$M$7,6,1)</f>
      </c>
      <c r="K10" s="56">
        <f>MID('データ入力用シート'!$M$7,7,1)</f>
      </c>
      <c r="L10" s="56">
        <f>MID('データ入力用シート'!$M$7,8,1)</f>
      </c>
      <c r="M10" s="56">
        <f>MID('データ入力用シート'!$M$7,9,1)</f>
      </c>
      <c r="N10" s="56">
        <f>MID('データ入力用シート'!$M$7,10,1)</f>
      </c>
      <c r="O10" s="56">
        <f>MID('データ入力用シート'!$M$7,11,1)</f>
      </c>
      <c r="P10" s="56">
        <f>MID('データ入力用シート'!$M$7,12,1)</f>
      </c>
      <c r="Q10" s="56">
        <f>MID('データ入力用シート'!$M$7,13,1)</f>
      </c>
      <c r="R10" s="56">
        <f>MID('データ入力用シート'!$M$7,14,1)</f>
      </c>
      <c r="S10" s="56">
        <f>MID('データ入力用シート'!$M$7,15,1)</f>
      </c>
      <c r="T10" s="56">
        <f>MID('データ入力用シート'!$M$7,16,1)</f>
      </c>
      <c r="U10" s="56">
        <f>MID('データ入力用シート'!$M$7,17,1)</f>
      </c>
      <c r="V10" s="56">
        <f>MID('データ入力用シート'!$M$7,18,1)</f>
      </c>
      <c r="W10" s="56">
        <f>MID('データ入力用シート'!$M$7,19,1)</f>
      </c>
      <c r="X10" s="56">
        <f>MID('データ入力用シート'!$M$7,20,1)</f>
      </c>
    </row>
    <row r="11" spans="1:24" ht="18.75" customHeight="1">
      <c r="A11" s="53"/>
      <c r="B11" s="12"/>
      <c r="C11" s="267" t="s">
        <v>35</v>
      </c>
      <c r="D11" s="268"/>
      <c r="E11" s="56">
        <f>MID('データ入力用シート'!$M$8,1,1)</f>
      </c>
      <c r="F11" s="56">
        <f>MID('データ入力用シート'!$M$8,2,1)</f>
      </c>
      <c r="G11" s="56">
        <f>MID('データ入力用シート'!$M$8,3,1)</f>
      </c>
      <c r="H11" s="56">
        <f>MID('データ入力用シート'!$M$8,4,1)</f>
      </c>
      <c r="I11" s="56">
        <f>MID('データ入力用シート'!$M$8,5,1)</f>
      </c>
      <c r="J11" s="56">
        <f>MID('データ入力用シート'!$M$8,6,1)</f>
      </c>
      <c r="K11" s="56">
        <f>MID('データ入力用シート'!$M$8,7,1)</f>
      </c>
      <c r="L11" s="56">
        <f>MID('データ入力用シート'!$M$8,8,1)</f>
      </c>
      <c r="M11" s="56">
        <f>MID('データ入力用シート'!$M$8,9,1)</f>
      </c>
      <c r="N11" s="56">
        <f>MID('データ入力用シート'!$M$8,10,1)</f>
      </c>
      <c r="O11" s="56">
        <f>MID('データ入力用シート'!$M$8,11,1)</f>
      </c>
      <c r="P11" s="56">
        <f>MID('データ入力用シート'!$M$8,12,1)</f>
      </c>
      <c r="Q11" s="56">
        <f>MID('データ入力用シート'!$M$8,13,1)</f>
      </c>
      <c r="R11" s="56">
        <f>MID('データ入力用シート'!$M$8,14,1)</f>
      </c>
      <c r="S11" s="56">
        <f>MID('データ入力用シート'!$M$8,15,1)</f>
      </c>
      <c r="T11" s="56">
        <f>MID('データ入力用シート'!$M$8,16,1)</f>
      </c>
      <c r="U11" s="56">
        <f>MID('データ入力用シート'!$M$8,17,1)</f>
      </c>
      <c r="V11" s="56">
        <f>MID('データ入力用シート'!$M$8,18,1)</f>
      </c>
      <c r="W11" s="56">
        <f>MID('データ入力用シート'!$M$8,19,1)</f>
      </c>
      <c r="X11" s="56">
        <f>MID('データ入力用シート'!$M$8,20,1)</f>
      </c>
    </row>
    <row r="12" spans="1:24" ht="18.75" customHeight="1">
      <c r="A12" s="53"/>
      <c r="B12" s="12"/>
      <c r="C12" s="122"/>
      <c r="D12" s="19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</row>
    <row r="13" spans="3:24" ht="18.75" customHeight="1">
      <c r="C13" s="267" t="s">
        <v>343</v>
      </c>
      <c r="D13" s="268"/>
      <c r="E13" s="56">
        <f>MID('データ入力用シート'!$M$11,1,1)</f>
      </c>
      <c r="F13" s="56">
        <f>MID('データ入力用シート'!$M$11,2,1)</f>
      </c>
      <c r="G13" s="56">
        <f>MID('データ入力用シート'!$M$11,3,1)</f>
      </c>
      <c r="H13" s="56">
        <f>MID('データ入力用シート'!$M$11,4,1)</f>
      </c>
      <c r="I13" s="56">
        <f>MID('データ入力用シート'!$M$11,5,1)</f>
      </c>
      <c r="J13" s="56">
        <f>MID('データ入力用シート'!$M$11,6,1)</f>
      </c>
      <c r="K13" s="56">
        <f>MID('データ入力用シート'!$M$11,7,1)</f>
      </c>
      <c r="L13" s="56">
        <f>MID('データ入力用シート'!$M$11,8,1)</f>
      </c>
      <c r="M13" s="56">
        <f>MID('データ入力用シート'!$M$11,9,1)</f>
      </c>
      <c r="N13" s="56">
        <f>MID('データ入力用シート'!$M$11,10,1)</f>
      </c>
      <c r="O13" s="56">
        <f>MID('データ入力用シート'!$M$11,11,1)</f>
      </c>
      <c r="P13" s="56">
        <f>MID('データ入力用シート'!$M$11,12,1)</f>
      </c>
      <c r="Q13" s="56">
        <f>MID('データ入力用シート'!$M$11,13,1)</f>
      </c>
      <c r="R13" s="56">
        <f>MID('データ入力用シート'!$M$11,14,1)</f>
      </c>
      <c r="S13" s="56">
        <f>MID('データ入力用シート'!$M$11,15,1)</f>
      </c>
      <c r="T13" s="56">
        <f>MID('データ入力用シート'!$M$11,16,1)</f>
      </c>
      <c r="U13" s="56">
        <f>MID('データ入力用シート'!$M$11,17,1)</f>
      </c>
      <c r="V13" s="56">
        <f>MID('データ入力用シート'!$M$11,18,1)</f>
      </c>
      <c r="W13" s="56">
        <f>MID('データ入力用シート'!$M$11,19,1)</f>
      </c>
      <c r="X13" s="56">
        <f>MID('データ入力用シート'!$D$11,20,1)</f>
      </c>
    </row>
    <row r="14" spans="1:24" ht="18.75" customHeight="1">
      <c r="A14" s="53"/>
      <c r="B14" s="267" t="s">
        <v>0</v>
      </c>
      <c r="C14" s="267"/>
      <c r="D14" s="268"/>
      <c r="E14" s="56">
        <f>MID('データ入力用シート'!$M$10,1,1)</f>
      </c>
      <c r="F14" s="56">
        <f>MID('データ入力用シート'!$M$10,2,1)</f>
      </c>
      <c r="G14" s="56">
        <f>MID('データ入力用シート'!$M$10,3,1)</f>
      </c>
      <c r="H14" s="56">
        <f>MID('データ入力用シート'!$M$10,4,1)</f>
      </c>
      <c r="I14" s="56">
        <f>MID('データ入力用シート'!$M$10,5,1)</f>
      </c>
      <c r="J14" s="56">
        <f>MID('データ入力用シート'!$M$10,6,1)</f>
      </c>
      <c r="K14" s="56">
        <f>MID('データ入力用シート'!$M$10,7,1)</f>
      </c>
      <c r="L14" s="56">
        <f>MID('データ入力用シート'!$M$10,8,1)</f>
      </c>
      <c r="M14" s="56">
        <f>MID('データ入力用シート'!$M$10,9,1)</f>
      </c>
      <c r="N14" s="56">
        <f>MID('データ入力用シート'!$M$10,10,1)</f>
      </c>
      <c r="O14" s="56">
        <f>MID('データ入力用シート'!$M$10,11,1)</f>
      </c>
      <c r="P14" s="56">
        <f>MID('データ入力用シート'!$M$10,12,1)</f>
      </c>
      <c r="Q14" s="56">
        <f>MID('データ入力用シート'!$M$10,13,1)</f>
      </c>
      <c r="R14" s="56">
        <f>MID('データ入力用シート'!$M$10,14,1)</f>
      </c>
      <c r="S14" s="56">
        <f>MID('データ入力用シート'!$M$10,15,1)</f>
      </c>
      <c r="T14" s="56">
        <f>MID('データ入力用シート'!$M$10,16,1)</f>
      </c>
      <c r="U14" s="56">
        <f>MID('データ入力用シート'!$M$10,17,1)</f>
      </c>
      <c r="V14" s="56">
        <f>MID('データ入力用シート'!$M$10,18,1)</f>
      </c>
      <c r="W14" s="56">
        <f>MID('データ入力用シート'!$M$10,19,1)</f>
      </c>
      <c r="X14" s="56">
        <f>MID('データ入力用シート'!$M$10,20,1)</f>
      </c>
    </row>
    <row r="15" spans="1:24" ht="18.75" customHeight="1">
      <c r="A15" s="53"/>
      <c r="B15" s="12"/>
      <c r="C15" s="12"/>
      <c r="D15" s="12"/>
      <c r="E15" s="56">
        <f>MID('データ入力用シート'!$M$10,21,1)</f>
      </c>
      <c r="F15" s="56">
        <f>MID('データ入力用シート'!$M$10,22,1)</f>
      </c>
      <c r="G15" s="56">
        <f>MID('データ入力用シート'!$M$10,23,1)</f>
      </c>
      <c r="H15" s="56">
        <f>MID('データ入力用シート'!$M$10,24,1)</f>
      </c>
      <c r="I15" s="56">
        <f>MID('データ入力用シート'!$M$10,25,1)</f>
      </c>
      <c r="J15" s="56">
        <f>MID('データ入力用シート'!$M$10,26,1)</f>
      </c>
      <c r="K15" s="56">
        <f>MID('データ入力用シート'!$M$10,27,1)</f>
      </c>
      <c r="L15" s="56">
        <f>MID('データ入力用シート'!$M$10,28,1)</f>
      </c>
      <c r="M15" s="56">
        <f>MID('データ入力用シート'!$M$10,29,1)</f>
      </c>
      <c r="N15" s="56">
        <f>MID('データ入力用シート'!$M$10,30,1)</f>
      </c>
      <c r="O15" s="56">
        <f>MID('データ入力用シート'!$M$10,31,1)</f>
      </c>
      <c r="P15" s="56">
        <f>MID('データ入力用シート'!$M$10,32,1)</f>
      </c>
      <c r="Q15" s="56">
        <f>MID('データ入力用シート'!$M$10,33,1)</f>
      </c>
      <c r="R15" s="56">
        <f>MID('データ入力用シート'!$M$10,34,1)</f>
      </c>
      <c r="S15" s="56">
        <f>MID('データ入力用シート'!$M$10,35,1)</f>
      </c>
      <c r="T15" s="56">
        <f>MID('データ入力用シート'!$M$10,36,1)</f>
      </c>
      <c r="U15" s="56">
        <f>MID('データ入力用シート'!$M$10,37,1)</f>
      </c>
      <c r="V15" s="56">
        <f>MID('データ入力用シート'!$M$10,38,1)</f>
      </c>
      <c r="W15" s="56">
        <f>MID('データ入力用シート'!$M$10,39,1)</f>
      </c>
      <c r="X15" s="56">
        <f>MID('データ入力用シート'!$M$10,40,1)</f>
      </c>
    </row>
    <row r="16" spans="2:23" ht="18.75" customHeight="1">
      <c r="B16" s="3"/>
      <c r="C16" s="3"/>
      <c r="D16" s="6"/>
      <c r="J16" s="8"/>
      <c r="K16" s="8"/>
      <c r="L16" s="8"/>
      <c r="M16" s="18"/>
      <c r="N16" s="9"/>
      <c r="O16" s="9"/>
      <c r="P16" s="9"/>
      <c r="Q16" s="9"/>
      <c r="R16" s="9"/>
      <c r="S16" s="9"/>
      <c r="T16" s="9"/>
      <c r="U16" s="9"/>
      <c r="V16" s="9"/>
      <c r="W16" s="8"/>
    </row>
    <row r="17" spans="1:24" ht="18.75" customHeight="1">
      <c r="A17" s="53"/>
      <c r="B17" s="267" t="s">
        <v>2</v>
      </c>
      <c r="C17" s="267"/>
      <c r="D17" s="268"/>
      <c r="E17" s="56">
        <f>MID('データ入力用シート'!$M$12,1,1)</f>
      </c>
      <c r="F17" s="56">
        <f>MID('データ入力用シート'!$M$12,2,1)</f>
      </c>
      <c r="G17" s="56">
        <f>MID('データ入力用シート'!$M$12,3,1)</f>
      </c>
      <c r="H17" s="56">
        <f>MID('データ入力用シート'!$M$12,4,1)</f>
      </c>
      <c r="I17" s="56">
        <f>MID('データ入力用シート'!$M$12,5,1)</f>
      </c>
      <c r="J17" s="56">
        <f>MID('データ入力用シート'!$M$12,6,1)</f>
      </c>
      <c r="K17" s="56">
        <f>MID('データ入力用シート'!$M$12,7,1)</f>
      </c>
      <c r="L17" s="56">
        <f>MID('データ入力用シート'!$M$12,8,1)</f>
      </c>
      <c r="M17" s="56">
        <f>MID('データ入力用シート'!$M$12,9,1)</f>
      </c>
      <c r="N17" s="56">
        <f>MID('データ入力用シート'!$M$12,10,1)</f>
      </c>
      <c r="O17" s="56">
        <f>MID('データ入力用シート'!$M$12,11,1)</f>
      </c>
      <c r="P17" s="56">
        <f>MID('データ入力用シート'!$M$12,12,1)</f>
      </c>
      <c r="Q17" s="56">
        <f>MID('データ入力用シート'!$M$12,13,1)</f>
      </c>
      <c r="R17" s="56">
        <f>MID('データ入力用シート'!$M$12,14,1)</f>
      </c>
      <c r="S17" s="56">
        <f>MID('データ入力用シート'!$M$12,15,1)</f>
      </c>
      <c r="T17" s="56">
        <f>MID('データ入力用シート'!$M$12,16,1)</f>
      </c>
      <c r="U17" s="160"/>
      <c r="V17" s="160"/>
      <c r="W17" s="160"/>
      <c r="X17" s="160"/>
    </row>
    <row r="18" spans="1:24" ht="18.75" customHeight="1">
      <c r="A18" s="53"/>
      <c r="B18" s="267" t="s">
        <v>3</v>
      </c>
      <c r="C18" s="267"/>
      <c r="D18" s="268"/>
      <c r="E18" s="56">
        <f>MID('データ入力用シート'!$M$13,1,1)</f>
      </c>
      <c r="F18" s="56">
        <f>MID('データ入力用シート'!$M$13,2,1)</f>
      </c>
      <c r="G18" s="56">
        <f>MID('データ入力用シート'!$M$13,3,1)</f>
      </c>
      <c r="H18" s="56">
        <f>MID('データ入力用シート'!$M$13,4,1)</f>
      </c>
      <c r="I18" s="56">
        <f>MID('データ入力用シート'!$M$13,5,1)</f>
      </c>
      <c r="J18" s="56">
        <f>MID('データ入力用シート'!$M$13,6,1)</f>
      </c>
      <c r="K18" s="56">
        <f>MID('データ入力用シート'!$M$13,7,1)</f>
      </c>
      <c r="L18" s="56">
        <f>MID('データ入力用シート'!$M$13,8,1)</f>
      </c>
      <c r="M18" s="56">
        <f>MID('データ入力用シート'!$M$13,9,1)</f>
      </c>
      <c r="N18" s="56">
        <f>MID('データ入力用シート'!$M$13,10,1)</f>
      </c>
      <c r="O18" s="56">
        <f>MID('データ入力用シート'!$M$13,11,1)</f>
      </c>
      <c r="P18" s="56">
        <f>MID('データ入力用シート'!$M$13,12,1)</f>
      </c>
      <c r="Q18" s="56">
        <f>MID('データ入力用シート'!$M$13,13,1)</f>
      </c>
      <c r="R18" s="56">
        <f>MID('データ入力用シート'!$M$13,14,1)</f>
      </c>
      <c r="S18" s="56">
        <f>MID('データ入力用シート'!$M$13,15,1)</f>
      </c>
      <c r="T18" s="56">
        <f>MID('データ入力用シート'!$M$13,16,1)</f>
      </c>
      <c r="U18" s="160"/>
      <c r="V18" s="160"/>
      <c r="W18" s="160"/>
      <c r="X18" s="160"/>
    </row>
    <row r="19" spans="1:24" ht="18.75" customHeight="1">
      <c r="A19" s="272" t="s">
        <v>450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</row>
    <row r="20" spans="1:24" ht="18.75" customHeight="1">
      <c r="A20" s="264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</row>
    <row r="21" spans="1:24" ht="18.75" customHeight="1">
      <c r="A21" s="264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</row>
    <row r="22" spans="2:23" ht="18.75" customHeight="1">
      <c r="B22" s="265" t="s">
        <v>19</v>
      </c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</row>
    <row r="24" spans="3:22" ht="18.75" customHeight="1">
      <c r="C24" s="340" t="s">
        <v>369</v>
      </c>
      <c r="D24" s="340"/>
      <c r="E24" s="340"/>
      <c r="F24" s="340"/>
      <c r="G24" s="340" t="s">
        <v>370</v>
      </c>
      <c r="H24" s="340"/>
      <c r="I24" s="340"/>
      <c r="J24" s="340"/>
      <c r="K24" s="340"/>
      <c r="L24" s="340"/>
      <c r="M24" s="340" t="s">
        <v>371</v>
      </c>
      <c r="N24" s="340"/>
      <c r="O24" s="340"/>
      <c r="P24" s="340"/>
      <c r="Q24" s="340"/>
      <c r="R24" s="340"/>
      <c r="S24" s="340" t="s">
        <v>372</v>
      </c>
      <c r="T24" s="340"/>
      <c r="U24" s="340"/>
      <c r="V24" s="340"/>
    </row>
    <row r="25" spans="3:22" ht="56.25" customHeight="1"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39"/>
      <c r="T25" s="339"/>
      <c r="U25" s="339"/>
      <c r="V25" s="339"/>
    </row>
    <row r="26" spans="3:22" ht="56.25" customHeight="1"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39"/>
      <c r="T26" s="339"/>
      <c r="U26" s="339"/>
      <c r="V26" s="339"/>
    </row>
    <row r="27" spans="3:22" ht="56.25" customHeight="1"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39"/>
      <c r="T27" s="339"/>
      <c r="U27" s="339"/>
      <c r="V27" s="339"/>
    </row>
    <row r="28" spans="3:22" ht="56.25" customHeight="1"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39"/>
      <c r="T28" s="339"/>
      <c r="U28" s="339"/>
      <c r="V28" s="339"/>
    </row>
    <row r="29" spans="3:22" ht="56.25" customHeight="1"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39"/>
      <c r="T29" s="339"/>
      <c r="U29" s="339"/>
      <c r="V29" s="339"/>
    </row>
    <row r="30" spans="3:22" ht="56.25" customHeight="1"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39"/>
      <c r="T30" s="339"/>
      <c r="U30" s="339"/>
      <c r="V30" s="339"/>
    </row>
    <row r="31" ht="18.75" customHeight="1">
      <c r="C31" s="127" t="s">
        <v>373</v>
      </c>
    </row>
  </sheetData>
  <sheetProtection sheet="1"/>
  <mergeCells count="39">
    <mergeCell ref="C29:F29"/>
    <mergeCell ref="S26:V26"/>
    <mergeCell ref="G28:L28"/>
    <mergeCell ref="C26:F26"/>
    <mergeCell ref="G26:L26"/>
    <mergeCell ref="G29:L29"/>
    <mergeCell ref="M27:R27"/>
    <mergeCell ref="M28:R28"/>
    <mergeCell ref="M26:R26"/>
    <mergeCell ref="S28:V28"/>
    <mergeCell ref="C30:F30"/>
    <mergeCell ref="G30:L30"/>
    <mergeCell ref="M30:R30"/>
    <mergeCell ref="S30:V30"/>
    <mergeCell ref="C28:F28"/>
    <mergeCell ref="M25:R25"/>
    <mergeCell ref="C27:F27"/>
    <mergeCell ref="S29:V29"/>
    <mergeCell ref="G27:L27"/>
    <mergeCell ref="M29:R29"/>
    <mergeCell ref="C25:F25"/>
    <mergeCell ref="G25:L25"/>
    <mergeCell ref="S25:V25"/>
    <mergeCell ref="C13:D13"/>
    <mergeCell ref="A19:X21"/>
    <mergeCell ref="P4:Q4"/>
    <mergeCell ref="C10:D10"/>
    <mergeCell ref="C11:D11"/>
    <mergeCell ref="B22:W22"/>
    <mergeCell ref="S27:V27"/>
    <mergeCell ref="B14:D14"/>
    <mergeCell ref="B18:D18"/>
    <mergeCell ref="B1:W2"/>
    <mergeCell ref="C24:F24"/>
    <mergeCell ref="G24:L24"/>
    <mergeCell ref="S24:V24"/>
    <mergeCell ref="M24:R24"/>
    <mergeCell ref="B17:D17"/>
    <mergeCell ref="B9:D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0" sqref="E10"/>
    </sheetView>
  </sheetViews>
  <sheetFormatPr defaultColWidth="9.00390625" defaultRowHeight="45" customHeight="1"/>
  <cols>
    <col min="1" max="1" width="3.75390625" style="154" customWidth="1"/>
    <col min="2" max="2" width="22.50390625" style="155" customWidth="1"/>
    <col min="3" max="3" width="62.50390625" style="156" customWidth="1"/>
    <col min="4" max="16384" width="9.00390625" style="140" customWidth="1"/>
  </cols>
  <sheetData>
    <row r="1" spans="1:3" ht="45" customHeight="1">
      <c r="A1" s="342" t="s">
        <v>404</v>
      </c>
      <c r="B1" s="342"/>
      <c r="C1" s="342"/>
    </row>
    <row r="2" spans="1:3" s="143" customFormat="1" ht="22.5" customHeight="1">
      <c r="A2" s="141"/>
      <c r="B2" s="142"/>
      <c r="C2" s="142"/>
    </row>
    <row r="3" spans="1:3" ht="45" customHeight="1">
      <c r="A3" s="144"/>
      <c r="B3" s="145" t="s">
        <v>402</v>
      </c>
      <c r="C3" s="146" t="s">
        <v>401</v>
      </c>
    </row>
    <row r="4" spans="1:3" s="150" customFormat="1" ht="45" customHeight="1">
      <c r="A4" s="147">
        <v>1</v>
      </c>
      <c r="B4" s="148" t="s">
        <v>0</v>
      </c>
      <c r="C4" s="149" t="s">
        <v>397</v>
      </c>
    </row>
    <row r="5" spans="1:3" s="150" customFormat="1" ht="45" customHeight="1">
      <c r="A5" s="147">
        <v>2</v>
      </c>
      <c r="B5" s="148" t="s">
        <v>378</v>
      </c>
      <c r="C5" s="149" t="s">
        <v>379</v>
      </c>
    </row>
    <row r="6" spans="1:3" s="150" customFormat="1" ht="45" customHeight="1">
      <c r="A6" s="147">
        <v>3</v>
      </c>
      <c r="B6" s="148" t="s">
        <v>380</v>
      </c>
      <c r="C6" s="149" t="s">
        <v>396</v>
      </c>
    </row>
    <row r="7" spans="1:3" s="150" customFormat="1" ht="45" customHeight="1">
      <c r="A7" s="147">
        <v>4</v>
      </c>
      <c r="B7" s="151" t="s">
        <v>381</v>
      </c>
      <c r="C7" s="149" t="s">
        <v>379</v>
      </c>
    </row>
    <row r="8" spans="1:3" s="150" customFormat="1" ht="45" customHeight="1">
      <c r="A8" s="147">
        <v>5</v>
      </c>
      <c r="B8" s="152" t="s">
        <v>399</v>
      </c>
      <c r="C8" s="149" t="s">
        <v>398</v>
      </c>
    </row>
    <row r="9" spans="1:3" s="150" customFormat="1" ht="45" customHeight="1">
      <c r="A9" s="147">
        <v>6</v>
      </c>
      <c r="B9" s="148" t="s">
        <v>388</v>
      </c>
      <c r="C9" s="149" t="s">
        <v>439</v>
      </c>
    </row>
    <row r="10" spans="1:3" s="150" customFormat="1" ht="45" customHeight="1">
      <c r="A10" s="147">
        <v>7</v>
      </c>
      <c r="B10" s="152" t="s">
        <v>400</v>
      </c>
      <c r="C10" s="149" t="s">
        <v>379</v>
      </c>
    </row>
    <row r="11" spans="1:3" s="150" customFormat="1" ht="45" customHeight="1">
      <c r="A11" s="147">
        <v>8</v>
      </c>
      <c r="B11" s="152" t="s">
        <v>386</v>
      </c>
      <c r="C11" s="149" t="s">
        <v>389</v>
      </c>
    </row>
    <row r="12" spans="1:3" s="150" customFormat="1" ht="45" customHeight="1">
      <c r="A12" s="147">
        <v>9</v>
      </c>
      <c r="B12" s="152" t="s">
        <v>382</v>
      </c>
      <c r="C12" s="149" t="s">
        <v>390</v>
      </c>
    </row>
    <row r="13" spans="1:3" s="150" customFormat="1" ht="45" customHeight="1">
      <c r="A13" s="147">
        <v>10</v>
      </c>
      <c r="B13" s="152" t="s">
        <v>391</v>
      </c>
      <c r="C13" s="149" t="s">
        <v>392</v>
      </c>
    </row>
    <row r="14" spans="1:3" s="150" customFormat="1" ht="45" customHeight="1">
      <c r="A14" s="147">
        <v>11</v>
      </c>
      <c r="B14" s="148" t="s">
        <v>383</v>
      </c>
      <c r="C14" s="149" t="s">
        <v>393</v>
      </c>
    </row>
    <row r="15" spans="1:3" s="150" customFormat="1" ht="45" customHeight="1">
      <c r="A15" s="147">
        <v>12</v>
      </c>
      <c r="B15" s="148" t="s">
        <v>384</v>
      </c>
      <c r="C15" s="149" t="s">
        <v>394</v>
      </c>
    </row>
    <row r="16" spans="1:3" s="150" customFormat="1" ht="45" customHeight="1">
      <c r="A16" s="147">
        <v>13</v>
      </c>
      <c r="B16" s="148" t="s">
        <v>385</v>
      </c>
      <c r="C16" s="149" t="s">
        <v>396</v>
      </c>
    </row>
    <row r="17" spans="1:3" s="150" customFormat="1" ht="45" customHeight="1">
      <c r="A17" s="147">
        <v>14</v>
      </c>
      <c r="B17" s="148" t="s">
        <v>387</v>
      </c>
      <c r="C17" s="149" t="s">
        <v>395</v>
      </c>
    </row>
    <row r="18" spans="1:3" s="143" customFormat="1" ht="22.5" customHeight="1">
      <c r="A18" s="141"/>
      <c r="B18" s="142"/>
      <c r="C18" s="142"/>
    </row>
    <row r="19" spans="1:3" s="143" customFormat="1" ht="45" customHeight="1">
      <c r="A19" s="153"/>
      <c r="B19" s="343" t="s">
        <v>403</v>
      </c>
      <c r="C19" s="344"/>
    </row>
    <row r="20" spans="1:3" s="143" customFormat="1" ht="45" customHeight="1">
      <c r="A20" s="141"/>
      <c r="B20" s="142"/>
      <c r="C20" s="142"/>
    </row>
    <row r="21" spans="1:3" s="143" customFormat="1" ht="45" customHeight="1">
      <c r="A21" s="141"/>
      <c r="B21" s="142"/>
      <c r="C21" s="142"/>
    </row>
    <row r="22" spans="1:3" s="143" customFormat="1" ht="45" customHeight="1">
      <c r="A22" s="141"/>
      <c r="B22" s="142"/>
      <c r="C22" s="142"/>
    </row>
    <row r="23" spans="1:3" s="143" customFormat="1" ht="45" customHeight="1">
      <c r="A23" s="141"/>
      <c r="B23" s="142"/>
      <c r="C23" s="142"/>
    </row>
    <row r="24" spans="1:3" s="143" customFormat="1" ht="45" customHeight="1">
      <c r="A24" s="141"/>
      <c r="B24" s="142"/>
      <c r="C24" s="142"/>
    </row>
    <row r="25" spans="1:3" s="143" customFormat="1" ht="45" customHeight="1">
      <c r="A25" s="141"/>
      <c r="B25" s="142"/>
      <c r="C25" s="142"/>
    </row>
    <row r="26" spans="1:3" s="143" customFormat="1" ht="45" customHeight="1">
      <c r="A26" s="141"/>
      <c r="B26" s="142"/>
      <c r="C26" s="142"/>
    </row>
    <row r="27" spans="1:3" s="143" customFormat="1" ht="45" customHeight="1">
      <c r="A27" s="141"/>
      <c r="B27" s="142"/>
      <c r="C27" s="142"/>
    </row>
    <row r="28" spans="1:3" s="143" customFormat="1" ht="45" customHeight="1">
      <c r="A28" s="141"/>
      <c r="B28" s="142"/>
      <c r="C28" s="142"/>
    </row>
    <row r="29" spans="1:3" s="143" customFormat="1" ht="45" customHeight="1">
      <c r="A29" s="141"/>
      <c r="B29" s="142"/>
      <c r="C29" s="142"/>
    </row>
    <row r="30" spans="1:3" s="143" customFormat="1" ht="45" customHeight="1">
      <c r="A30" s="141"/>
      <c r="B30" s="142"/>
      <c r="C30" s="142"/>
    </row>
    <row r="31" spans="1:3" s="143" customFormat="1" ht="45" customHeight="1">
      <c r="A31" s="141"/>
      <c r="B31" s="142"/>
      <c r="C31" s="142"/>
    </row>
    <row r="32" spans="1:3" s="143" customFormat="1" ht="45" customHeight="1">
      <c r="A32" s="141"/>
      <c r="B32" s="142"/>
      <c r="C32" s="142"/>
    </row>
    <row r="33" spans="1:3" s="143" customFormat="1" ht="45" customHeight="1">
      <c r="A33" s="141"/>
      <c r="B33" s="142"/>
      <c r="C33" s="142"/>
    </row>
    <row r="34" spans="1:3" s="143" customFormat="1" ht="45" customHeight="1">
      <c r="A34" s="141"/>
      <c r="B34" s="142"/>
      <c r="C34" s="142"/>
    </row>
    <row r="35" spans="1:3" s="143" customFormat="1" ht="45" customHeight="1">
      <c r="A35" s="141"/>
      <c r="B35" s="142"/>
      <c r="C35" s="142"/>
    </row>
    <row r="36" spans="1:3" s="143" customFormat="1" ht="45" customHeight="1">
      <c r="A36" s="141"/>
      <c r="B36" s="142"/>
      <c r="C36" s="142"/>
    </row>
  </sheetData>
  <sheetProtection sheet="1"/>
  <mergeCells count="2">
    <mergeCell ref="A1:C1"/>
    <mergeCell ref="B19:C19"/>
  </mergeCells>
  <printOptions horizontalCentered="1"/>
  <pageMargins left="0.5905511811023623" right="0.5905511811023623" top="0.5905511811023623" bottom="0.5905511811023623" header="0.511811023622047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Zeros="0" zoomScaleSheetLayoutView="100" zoomScalePageLayoutView="0" workbookViewId="0" topLeftCell="A1">
      <pane ySplit="1" topLeftCell="A10" activePane="bottomLeft" state="frozen"/>
      <selection pane="topLeft" activeCell="F31" sqref="F31:P32"/>
      <selection pane="bottomLeft" activeCell="D12" sqref="D12:L12"/>
    </sheetView>
  </sheetViews>
  <sheetFormatPr defaultColWidth="5.00390625" defaultRowHeight="14.25" customHeight="1"/>
  <cols>
    <col min="1" max="12" width="5.00390625" style="5" customWidth="1"/>
    <col min="13" max="13" width="5.00390625" style="64" customWidth="1"/>
    <col min="14" max="14" width="72.25390625" style="5" bestFit="1" customWidth="1"/>
    <col min="15" max="16384" width="5.00390625" style="5" customWidth="1"/>
  </cols>
  <sheetData>
    <row r="1" ht="14.25" customHeight="1">
      <c r="A1" s="52" t="s">
        <v>405</v>
      </c>
    </row>
    <row r="2" spans="1:12" ht="14.25" customHeight="1">
      <c r="A2" s="174" t="s">
        <v>340</v>
      </c>
      <c r="B2" s="175"/>
      <c r="C2" s="175"/>
      <c r="D2" s="175"/>
      <c r="E2" s="176"/>
      <c r="F2" s="59" t="s">
        <v>437</v>
      </c>
      <c r="G2" s="63">
        <v>4</v>
      </c>
      <c r="H2" s="60" t="s">
        <v>38</v>
      </c>
      <c r="I2" s="63">
        <v>10</v>
      </c>
      <c r="J2" s="60" t="s">
        <v>341</v>
      </c>
      <c r="K2" s="63">
        <v>11</v>
      </c>
      <c r="L2" s="61" t="s">
        <v>342</v>
      </c>
    </row>
    <row r="4" spans="1:14" ht="14.25" customHeight="1">
      <c r="A4" s="191" t="s">
        <v>6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N4" s="7" t="s">
        <v>303</v>
      </c>
    </row>
    <row r="5" spans="1:13" ht="14.25" customHeight="1">
      <c r="A5" s="171" t="s">
        <v>8</v>
      </c>
      <c r="B5" s="171"/>
      <c r="C5" s="196" t="s">
        <v>39</v>
      </c>
      <c r="D5" s="197"/>
      <c r="E5" s="157" t="s">
        <v>26</v>
      </c>
      <c r="F5" s="198" t="s">
        <v>40</v>
      </c>
      <c r="G5" s="196"/>
      <c r="H5" s="171" t="s">
        <v>9</v>
      </c>
      <c r="I5" s="171"/>
      <c r="J5" s="172" t="s">
        <v>27</v>
      </c>
      <c r="K5" s="172"/>
      <c r="L5" s="172"/>
      <c r="M5" s="64" t="str">
        <f>WIDECHAR(CONCATENATE(C5,"-",F5))</f>
        <v>３３０－００６３</v>
      </c>
    </row>
    <row r="6" spans="1:14" ht="14.25" customHeight="1">
      <c r="A6" s="171" t="s">
        <v>10</v>
      </c>
      <c r="B6" s="171"/>
      <c r="C6" s="171"/>
      <c r="D6" s="172" t="s">
        <v>28</v>
      </c>
      <c r="E6" s="172"/>
      <c r="F6" s="172"/>
      <c r="G6" s="172"/>
      <c r="H6" s="172"/>
      <c r="I6" s="172"/>
      <c r="J6" s="172"/>
      <c r="K6" s="172"/>
      <c r="L6" s="172"/>
      <c r="N6" s="7" t="s">
        <v>410</v>
      </c>
    </row>
    <row r="7" spans="1:14" ht="14.25" customHeight="1">
      <c r="A7" s="171" t="s">
        <v>11</v>
      </c>
      <c r="B7" s="171"/>
      <c r="C7" s="171"/>
      <c r="D7" s="172" t="s">
        <v>29</v>
      </c>
      <c r="E7" s="172"/>
      <c r="F7" s="172"/>
      <c r="G7" s="172"/>
      <c r="H7" s="172"/>
      <c r="I7" s="172"/>
      <c r="J7" s="172"/>
      <c r="K7" s="172"/>
      <c r="L7" s="172"/>
      <c r="M7" s="64" t="str">
        <f aca="true" t="shared" si="0" ref="M7:M16">WIDECHAR(D7)</f>
        <v>高砂３‐１５‐１</v>
      </c>
      <c r="N7" s="7" t="s">
        <v>300</v>
      </c>
    </row>
    <row r="8" spans="1:14" ht="14.25" customHeight="1">
      <c r="A8" s="171" t="s">
        <v>12</v>
      </c>
      <c r="B8" s="171"/>
      <c r="C8" s="171"/>
      <c r="D8" s="172" t="s">
        <v>419</v>
      </c>
      <c r="E8" s="172"/>
      <c r="F8" s="172"/>
      <c r="G8" s="172"/>
      <c r="H8" s="172"/>
      <c r="I8" s="172"/>
      <c r="J8" s="172"/>
      <c r="K8" s="172"/>
      <c r="L8" s="172"/>
      <c r="M8" s="64" t="str">
        <f t="shared" si="0"/>
        <v>埼玉県庁ビル</v>
      </c>
      <c r="N8" s="7" t="s">
        <v>301</v>
      </c>
    </row>
    <row r="9" spans="1:14" ht="14.25" customHeight="1">
      <c r="A9" s="195" t="s">
        <v>364</v>
      </c>
      <c r="B9" s="195"/>
      <c r="C9" s="195"/>
      <c r="D9" s="172" t="s">
        <v>366</v>
      </c>
      <c r="E9" s="172"/>
      <c r="F9" s="172"/>
      <c r="G9" s="172"/>
      <c r="H9" s="172"/>
      <c r="I9" s="172"/>
      <c r="J9" s="172"/>
      <c r="K9" s="172"/>
      <c r="L9" s="172"/>
      <c r="M9" s="64" t="str">
        <f t="shared" si="0"/>
        <v>埼玉県さいたま市浦和区仲町３－５－８</v>
      </c>
      <c r="N9" s="7" t="s">
        <v>436</v>
      </c>
    </row>
    <row r="10" spans="1:14" ht="14.25" customHeight="1">
      <c r="A10" s="171" t="s">
        <v>0</v>
      </c>
      <c r="B10" s="171"/>
      <c r="C10" s="171"/>
      <c r="D10" s="172" t="s">
        <v>418</v>
      </c>
      <c r="E10" s="172"/>
      <c r="F10" s="172"/>
      <c r="G10" s="172"/>
      <c r="H10" s="172"/>
      <c r="I10" s="172"/>
      <c r="J10" s="172"/>
      <c r="K10" s="172"/>
      <c r="L10" s="172"/>
      <c r="M10" s="64" t="str">
        <f t="shared" si="0"/>
        <v>株式会社さいたま商店</v>
      </c>
      <c r="N10" s="7" t="s">
        <v>411</v>
      </c>
    </row>
    <row r="11" spans="1:14" ht="14.25" customHeight="1">
      <c r="A11" s="171" t="s">
        <v>7</v>
      </c>
      <c r="B11" s="171"/>
      <c r="C11" s="171"/>
      <c r="D11" s="172" t="s">
        <v>45</v>
      </c>
      <c r="E11" s="172"/>
      <c r="F11" s="172"/>
      <c r="G11" s="172"/>
      <c r="H11" s="172"/>
      <c r="I11" s="172"/>
      <c r="J11" s="172"/>
      <c r="K11" s="172"/>
      <c r="L11" s="172"/>
      <c r="M11" s="64" t="str">
        <f t="shared" si="0"/>
        <v>サイタマショウテン</v>
      </c>
      <c r="N11" s="7" t="s">
        <v>412</v>
      </c>
    </row>
    <row r="12" spans="1:14" ht="14.25" customHeight="1">
      <c r="A12" s="171" t="s">
        <v>2</v>
      </c>
      <c r="B12" s="171"/>
      <c r="C12" s="171"/>
      <c r="D12" s="172" t="s">
        <v>430</v>
      </c>
      <c r="E12" s="172"/>
      <c r="F12" s="172"/>
      <c r="G12" s="172"/>
      <c r="H12" s="172"/>
      <c r="I12" s="172"/>
      <c r="J12" s="172"/>
      <c r="K12" s="172"/>
      <c r="L12" s="172"/>
      <c r="M12" s="64" t="str">
        <f t="shared" si="0"/>
        <v>代表取締役</v>
      </c>
      <c r="N12" s="7" t="s">
        <v>408</v>
      </c>
    </row>
    <row r="13" spans="1:14" ht="14.25" customHeight="1">
      <c r="A13" s="171" t="s">
        <v>3</v>
      </c>
      <c r="B13" s="171"/>
      <c r="C13" s="171"/>
      <c r="D13" s="172" t="s">
        <v>431</v>
      </c>
      <c r="E13" s="172"/>
      <c r="F13" s="172"/>
      <c r="G13" s="172"/>
      <c r="H13" s="172"/>
      <c r="I13" s="172"/>
      <c r="J13" s="172"/>
      <c r="K13" s="172"/>
      <c r="L13" s="172"/>
      <c r="M13" s="64" t="str">
        <f t="shared" si="0"/>
        <v>埼玉　花子</v>
      </c>
      <c r="N13" s="7" t="s">
        <v>302</v>
      </c>
    </row>
    <row r="14" spans="1:14" ht="14.25" customHeight="1">
      <c r="A14" s="171" t="s">
        <v>13</v>
      </c>
      <c r="B14" s="171"/>
      <c r="C14" s="171"/>
      <c r="D14" s="172" t="s">
        <v>361</v>
      </c>
      <c r="E14" s="172"/>
      <c r="F14" s="172"/>
      <c r="G14" s="172"/>
      <c r="H14" s="172"/>
      <c r="I14" s="172"/>
      <c r="J14" s="172"/>
      <c r="K14" s="172"/>
      <c r="L14" s="172"/>
      <c r="M14" s="64" t="str">
        <f t="shared" si="0"/>
        <v>０４８－０００－１１１１</v>
      </c>
      <c r="N14" s="7" t="s">
        <v>362</v>
      </c>
    </row>
    <row r="15" spans="1:13" ht="14.25" customHeight="1">
      <c r="A15" s="171" t="s">
        <v>14</v>
      </c>
      <c r="B15" s="171"/>
      <c r="C15" s="171"/>
      <c r="D15" s="172" t="s">
        <v>421</v>
      </c>
      <c r="E15" s="172"/>
      <c r="F15" s="172"/>
      <c r="G15" s="172"/>
      <c r="H15" s="172"/>
      <c r="I15" s="172"/>
      <c r="J15" s="172"/>
      <c r="K15" s="172"/>
      <c r="L15" s="172"/>
      <c r="M15" s="64" t="str">
        <f t="shared" si="0"/>
        <v>０４８－０００－２２２２</v>
      </c>
    </row>
    <row r="16" spans="1:14" ht="14.25" customHeight="1">
      <c r="A16" s="171" t="s">
        <v>17</v>
      </c>
      <c r="B16" s="171"/>
      <c r="C16" s="171"/>
      <c r="D16" s="172"/>
      <c r="E16" s="172"/>
      <c r="F16" s="172"/>
      <c r="G16" s="172"/>
      <c r="H16" s="172"/>
      <c r="I16" s="172"/>
      <c r="J16" s="172"/>
      <c r="K16" s="172"/>
      <c r="L16" s="172"/>
      <c r="M16" s="64">
        <f t="shared" si="0"/>
      </c>
      <c r="N16" s="7" t="s">
        <v>407</v>
      </c>
    </row>
    <row r="18" spans="1:12" ht="14.25" customHeight="1">
      <c r="A18" s="173" t="s">
        <v>42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</row>
    <row r="19" spans="1:14" ht="14.25" customHeight="1">
      <c r="A19" s="170" t="s">
        <v>8</v>
      </c>
      <c r="B19" s="170"/>
      <c r="C19" s="192" t="s">
        <v>30</v>
      </c>
      <c r="D19" s="193"/>
      <c r="E19" s="158" t="s">
        <v>26</v>
      </c>
      <c r="F19" s="194" t="s">
        <v>47</v>
      </c>
      <c r="G19" s="192"/>
      <c r="H19" s="170" t="s">
        <v>9</v>
      </c>
      <c r="I19" s="170"/>
      <c r="J19" s="169" t="s">
        <v>27</v>
      </c>
      <c r="K19" s="169"/>
      <c r="L19" s="169"/>
      <c r="M19" s="64" t="str">
        <f>WIDECHAR(CONCATENATE(C19,"-",F19))</f>
        <v>３５９－１１１８</v>
      </c>
      <c r="N19" s="7"/>
    </row>
    <row r="20" spans="1:14" ht="14.25" customHeight="1">
      <c r="A20" s="170" t="s">
        <v>10</v>
      </c>
      <c r="B20" s="170"/>
      <c r="C20" s="170"/>
      <c r="D20" s="169" t="s">
        <v>31</v>
      </c>
      <c r="E20" s="169"/>
      <c r="F20" s="169"/>
      <c r="G20" s="169"/>
      <c r="H20" s="169"/>
      <c r="I20" s="169"/>
      <c r="J20" s="169"/>
      <c r="K20" s="169"/>
      <c r="L20" s="169"/>
      <c r="N20" s="7" t="s">
        <v>410</v>
      </c>
    </row>
    <row r="21" spans="1:14" ht="14.25" customHeight="1">
      <c r="A21" s="170" t="s">
        <v>11</v>
      </c>
      <c r="B21" s="170"/>
      <c r="C21" s="170"/>
      <c r="D21" s="169" t="s">
        <v>46</v>
      </c>
      <c r="E21" s="169"/>
      <c r="F21" s="169"/>
      <c r="G21" s="169"/>
      <c r="H21" s="169"/>
      <c r="I21" s="169"/>
      <c r="J21" s="169"/>
      <c r="K21" s="169"/>
      <c r="L21" s="169"/>
      <c r="M21" s="64" t="str">
        <f aca="true" t="shared" si="1" ref="M21:M28">WIDECHAR(D21)</f>
        <v>けやき台１－１３－１１</v>
      </c>
      <c r="N21" s="7" t="s">
        <v>300</v>
      </c>
    </row>
    <row r="22" spans="1:14" ht="14.25" customHeight="1">
      <c r="A22" s="170" t="s">
        <v>12</v>
      </c>
      <c r="B22" s="170"/>
      <c r="C22" s="170"/>
      <c r="D22" s="169" t="s">
        <v>420</v>
      </c>
      <c r="E22" s="169"/>
      <c r="F22" s="169"/>
      <c r="G22" s="169"/>
      <c r="H22" s="169"/>
      <c r="I22" s="169"/>
      <c r="J22" s="169"/>
      <c r="K22" s="169"/>
      <c r="L22" s="169"/>
      <c r="M22" s="64" t="str">
        <f t="shared" si="1"/>
        <v>埼玉西部消防局ビル</v>
      </c>
      <c r="N22" s="7" t="s">
        <v>301</v>
      </c>
    </row>
    <row r="23" spans="1:14" ht="14.25" customHeight="1">
      <c r="A23" s="170" t="s">
        <v>15</v>
      </c>
      <c r="B23" s="170"/>
      <c r="C23" s="170"/>
      <c r="D23" s="169" t="s">
        <v>363</v>
      </c>
      <c r="E23" s="169"/>
      <c r="F23" s="169"/>
      <c r="G23" s="169"/>
      <c r="H23" s="169"/>
      <c r="I23" s="169"/>
      <c r="J23" s="169"/>
      <c r="K23" s="169"/>
      <c r="L23" s="169"/>
      <c r="M23" s="64" t="str">
        <f t="shared" si="1"/>
        <v>埼玉西部支店</v>
      </c>
      <c r="N23" s="7" t="s">
        <v>413</v>
      </c>
    </row>
    <row r="24" spans="1:14" ht="14.25" customHeight="1">
      <c r="A24" s="170" t="s">
        <v>22</v>
      </c>
      <c r="B24" s="170"/>
      <c r="C24" s="170"/>
      <c r="D24" s="169" t="s">
        <v>4</v>
      </c>
      <c r="E24" s="169"/>
      <c r="F24" s="169"/>
      <c r="G24" s="169"/>
      <c r="H24" s="169"/>
      <c r="I24" s="169"/>
      <c r="J24" s="169"/>
      <c r="K24" s="169"/>
      <c r="L24" s="169"/>
      <c r="M24" s="64" t="str">
        <f t="shared" si="1"/>
        <v>支店長</v>
      </c>
      <c r="N24" s="7" t="s">
        <v>409</v>
      </c>
    </row>
    <row r="25" spans="1:14" ht="14.25" customHeight="1">
      <c r="A25" s="170" t="s">
        <v>23</v>
      </c>
      <c r="B25" s="170"/>
      <c r="C25" s="170"/>
      <c r="D25" s="169" t="s">
        <v>432</v>
      </c>
      <c r="E25" s="169"/>
      <c r="F25" s="169"/>
      <c r="G25" s="169"/>
      <c r="H25" s="169"/>
      <c r="I25" s="169"/>
      <c r="J25" s="169"/>
      <c r="K25" s="169"/>
      <c r="L25" s="169"/>
      <c r="M25" s="64" t="str">
        <f t="shared" si="1"/>
        <v>埼西　太郎</v>
      </c>
      <c r="N25" s="7" t="s">
        <v>304</v>
      </c>
    </row>
    <row r="26" spans="1:14" ht="14.25" customHeight="1">
      <c r="A26" s="170" t="s">
        <v>13</v>
      </c>
      <c r="B26" s="170"/>
      <c r="C26" s="170"/>
      <c r="D26" s="169" t="s">
        <v>443</v>
      </c>
      <c r="E26" s="169"/>
      <c r="F26" s="169"/>
      <c r="G26" s="169"/>
      <c r="H26" s="169"/>
      <c r="I26" s="169"/>
      <c r="J26" s="169"/>
      <c r="K26" s="169"/>
      <c r="L26" s="169"/>
      <c r="M26" s="64" t="str">
        <f t="shared" si="1"/>
        <v>０４－２９２９－９１３６</v>
      </c>
      <c r="N26" s="7" t="s">
        <v>362</v>
      </c>
    </row>
    <row r="27" spans="1:13" ht="14.25" customHeight="1">
      <c r="A27" s="170" t="s">
        <v>14</v>
      </c>
      <c r="B27" s="170"/>
      <c r="C27" s="170"/>
      <c r="D27" s="169" t="s">
        <v>49</v>
      </c>
      <c r="E27" s="169"/>
      <c r="F27" s="169"/>
      <c r="G27" s="169"/>
      <c r="H27" s="169"/>
      <c r="I27" s="169"/>
      <c r="J27" s="169"/>
      <c r="K27" s="169"/>
      <c r="L27" s="169"/>
      <c r="M27" s="64" t="str">
        <f t="shared" si="1"/>
        <v>０４－２９２９－９１２７</v>
      </c>
    </row>
    <row r="28" spans="1:13" ht="14.25" customHeight="1">
      <c r="A28" s="170" t="s">
        <v>17</v>
      </c>
      <c r="B28" s="170"/>
      <c r="C28" s="170"/>
      <c r="D28" s="169" t="s">
        <v>406</v>
      </c>
      <c r="E28" s="169"/>
      <c r="F28" s="169"/>
      <c r="G28" s="169"/>
      <c r="H28" s="169"/>
      <c r="I28" s="169"/>
      <c r="J28" s="169"/>
      <c r="K28" s="169"/>
      <c r="L28" s="169"/>
      <c r="M28" s="64" t="str">
        <f t="shared" si="1"/>
        <v>ａｂｃｄｅｆｇ＠ｘｘｘｘｘｘｘｘｘ．ｃｏ．ｊｐ</v>
      </c>
    </row>
    <row r="30" spans="1:7" ht="14.25" customHeight="1">
      <c r="A30" s="180" t="s">
        <v>65</v>
      </c>
      <c r="B30" s="181"/>
      <c r="C30" s="181"/>
      <c r="D30" s="181"/>
      <c r="E30" s="181"/>
      <c r="F30" s="181"/>
      <c r="G30" s="182"/>
    </row>
    <row r="31" spans="1:14" ht="14.25" customHeight="1">
      <c r="A31" s="183" t="s">
        <v>16</v>
      </c>
      <c r="B31" s="184"/>
      <c r="C31" s="185"/>
      <c r="D31" s="186">
        <v>67890</v>
      </c>
      <c r="E31" s="187"/>
      <c r="F31" s="187"/>
      <c r="G31" s="188"/>
      <c r="H31" s="64">
        <f>LEN(D31)</f>
        <v>5</v>
      </c>
      <c r="M31" s="64" t="str">
        <f>WIDECHAR(D31)</f>
        <v>６７８９０</v>
      </c>
      <c r="N31" s="7" t="s">
        <v>414</v>
      </c>
    </row>
    <row r="32" spans="1:14" ht="14.25" customHeight="1">
      <c r="A32" s="183" t="s">
        <v>305</v>
      </c>
      <c r="B32" s="184"/>
      <c r="C32" s="185"/>
      <c r="D32" s="186">
        <v>12345</v>
      </c>
      <c r="E32" s="187"/>
      <c r="F32" s="187"/>
      <c r="G32" s="188"/>
      <c r="H32" s="64">
        <f>LEN(D32)</f>
        <v>5</v>
      </c>
      <c r="M32" s="64" t="str">
        <f>WIDECHAR(D32)</f>
        <v>１２３４５</v>
      </c>
      <c r="N32" s="7" t="s">
        <v>415</v>
      </c>
    </row>
    <row r="33" spans="1:14" ht="14.25" customHeight="1">
      <c r="A33" s="183" t="s">
        <v>43</v>
      </c>
      <c r="B33" s="184"/>
      <c r="C33" s="185"/>
      <c r="D33" s="186">
        <v>1234567</v>
      </c>
      <c r="E33" s="187"/>
      <c r="F33" s="187"/>
      <c r="G33" s="188"/>
      <c r="H33" s="65">
        <f>LEN(D33)</f>
        <v>7</v>
      </c>
      <c r="M33" s="64" t="str">
        <f>WIDECHAR(D33)</f>
        <v>１２３４５６７</v>
      </c>
      <c r="N33" s="7" t="s">
        <v>416</v>
      </c>
    </row>
    <row r="35" spans="1:10" ht="14.25" customHeight="1">
      <c r="A35" s="179" t="s">
        <v>346</v>
      </c>
      <c r="B35" s="179"/>
      <c r="C35" s="179"/>
      <c r="D35" s="179"/>
      <c r="E35" s="179"/>
      <c r="F35" s="179"/>
      <c r="G35" s="179"/>
      <c r="H35" s="179"/>
      <c r="I35" s="179"/>
      <c r="J35" s="179"/>
    </row>
    <row r="36" spans="1:14" ht="14.25" customHeight="1">
      <c r="A36" s="177" t="s">
        <v>329</v>
      </c>
      <c r="B36" s="177"/>
      <c r="C36" s="177"/>
      <c r="D36" s="178" t="s">
        <v>48</v>
      </c>
      <c r="E36" s="178"/>
      <c r="F36" s="178"/>
      <c r="G36" s="178"/>
      <c r="H36" s="178"/>
      <c r="I36" s="178"/>
      <c r="J36" s="178"/>
      <c r="M36" s="64" t="str">
        <f aca="true" t="shared" si="2" ref="M36:M42">WIDECHAR(D36)</f>
        <v>総務部　入札申請担当</v>
      </c>
      <c r="N36" s="7"/>
    </row>
    <row r="37" spans="1:14" ht="14.25" customHeight="1">
      <c r="A37" s="177" t="s">
        <v>327</v>
      </c>
      <c r="B37" s="177"/>
      <c r="C37" s="177"/>
      <c r="D37" s="178" t="s">
        <v>433</v>
      </c>
      <c r="E37" s="178"/>
      <c r="F37" s="178"/>
      <c r="G37" s="178"/>
      <c r="H37" s="178"/>
      <c r="I37" s="178"/>
      <c r="J37" s="178"/>
      <c r="M37" s="64" t="str">
        <f t="shared" si="2"/>
        <v>埼西　次郎</v>
      </c>
      <c r="N37" s="7"/>
    </row>
    <row r="38" spans="1:13" ht="14.25" customHeight="1">
      <c r="A38" s="177" t="s">
        <v>333</v>
      </c>
      <c r="B38" s="177"/>
      <c r="C38" s="177"/>
      <c r="D38" s="178" t="s">
        <v>443</v>
      </c>
      <c r="E38" s="178"/>
      <c r="F38" s="178"/>
      <c r="G38" s="178"/>
      <c r="H38" s="178"/>
      <c r="I38" s="178"/>
      <c r="J38" s="178"/>
      <c r="M38" s="64" t="str">
        <f t="shared" si="2"/>
        <v>０４－２９２９－９１３６</v>
      </c>
    </row>
    <row r="39" spans="1:13" ht="14.25" customHeight="1">
      <c r="A39" s="177" t="s">
        <v>334</v>
      </c>
      <c r="B39" s="177"/>
      <c r="C39" s="177"/>
      <c r="D39" s="178" t="s">
        <v>49</v>
      </c>
      <c r="E39" s="178"/>
      <c r="F39" s="178"/>
      <c r="G39" s="178"/>
      <c r="H39" s="178"/>
      <c r="I39" s="178"/>
      <c r="J39" s="178"/>
      <c r="M39" s="64" t="str">
        <f t="shared" si="2"/>
        <v>０４－２９２９－９１２７</v>
      </c>
    </row>
    <row r="40" spans="1:14" ht="14.25" customHeight="1">
      <c r="A40" s="177" t="s">
        <v>328</v>
      </c>
      <c r="B40" s="177"/>
      <c r="C40" s="177"/>
      <c r="D40" s="178" t="s">
        <v>434</v>
      </c>
      <c r="E40" s="178"/>
      <c r="F40" s="178"/>
      <c r="G40" s="178"/>
      <c r="H40" s="178"/>
      <c r="I40" s="178"/>
      <c r="J40" s="178"/>
      <c r="M40" s="64" t="str">
        <f t="shared" si="2"/>
        <v>行政　三郎</v>
      </c>
      <c r="N40" s="7" t="s">
        <v>332</v>
      </c>
    </row>
    <row r="41" spans="1:14" ht="14.25" customHeight="1">
      <c r="A41" s="177" t="s">
        <v>330</v>
      </c>
      <c r="B41" s="177"/>
      <c r="C41" s="177"/>
      <c r="D41" s="178" t="s">
        <v>335</v>
      </c>
      <c r="E41" s="178"/>
      <c r="F41" s="178"/>
      <c r="G41" s="178"/>
      <c r="H41" s="178"/>
      <c r="I41" s="178"/>
      <c r="J41" s="178"/>
      <c r="M41" s="64" t="str">
        <f t="shared" si="2"/>
        <v>０４－２９２９－９１２５</v>
      </c>
      <c r="N41" s="7" t="s">
        <v>360</v>
      </c>
    </row>
    <row r="42" spans="1:14" ht="14.25" customHeight="1">
      <c r="A42" s="177" t="s">
        <v>331</v>
      </c>
      <c r="B42" s="177"/>
      <c r="C42" s="177"/>
      <c r="D42" s="178" t="s">
        <v>336</v>
      </c>
      <c r="E42" s="178"/>
      <c r="F42" s="178"/>
      <c r="G42" s="178"/>
      <c r="H42" s="178"/>
      <c r="I42" s="178"/>
      <c r="J42" s="178"/>
      <c r="M42" s="64" t="str">
        <f t="shared" si="2"/>
        <v>０４－２９２９－９１３０</v>
      </c>
      <c r="N42" s="7" t="s">
        <v>360</v>
      </c>
    </row>
  </sheetData>
  <sheetProtection sheet="1"/>
  <mergeCells count="75">
    <mergeCell ref="A2:E2"/>
    <mergeCell ref="A4:L4"/>
    <mergeCell ref="A5:B5"/>
    <mergeCell ref="C5:D5"/>
    <mergeCell ref="F5:G5"/>
    <mergeCell ref="H5:I5"/>
    <mergeCell ref="J5:L5"/>
    <mergeCell ref="A6:C6"/>
    <mergeCell ref="D6:L6"/>
    <mergeCell ref="A7:C7"/>
    <mergeCell ref="D7:L7"/>
    <mergeCell ref="A8:C8"/>
    <mergeCell ref="D8:L8"/>
    <mergeCell ref="A9:C9"/>
    <mergeCell ref="D9:L9"/>
    <mergeCell ref="A10:C10"/>
    <mergeCell ref="D10:L10"/>
    <mergeCell ref="A11:C11"/>
    <mergeCell ref="D11:L11"/>
    <mergeCell ref="A12:C12"/>
    <mergeCell ref="D12:L12"/>
    <mergeCell ref="A13:C13"/>
    <mergeCell ref="D13:L13"/>
    <mergeCell ref="A14:C14"/>
    <mergeCell ref="D14:L14"/>
    <mergeCell ref="A15:C15"/>
    <mergeCell ref="D15:L15"/>
    <mergeCell ref="A16:C16"/>
    <mergeCell ref="D16:L16"/>
    <mergeCell ref="A18:L18"/>
    <mergeCell ref="A19:B19"/>
    <mergeCell ref="C19:D19"/>
    <mergeCell ref="F19:G19"/>
    <mergeCell ref="H19:I19"/>
    <mergeCell ref="J19:L19"/>
    <mergeCell ref="A20:C20"/>
    <mergeCell ref="D20:L20"/>
    <mergeCell ref="A21:C21"/>
    <mergeCell ref="D21:L21"/>
    <mergeCell ref="A22:C22"/>
    <mergeCell ref="D22:L22"/>
    <mergeCell ref="A23:C23"/>
    <mergeCell ref="D23:L23"/>
    <mergeCell ref="A24:C24"/>
    <mergeCell ref="D24:L24"/>
    <mergeCell ref="A25:C25"/>
    <mergeCell ref="D25:L25"/>
    <mergeCell ref="A26:C26"/>
    <mergeCell ref="D26:L26"/>
    <mergeCell ref="A27:C27"/>
    <mergeCell ref="D27:L27"/>
    <mergeCell ref="A28:C28"/>
    <mergeCell ref="D28:L28"/>
    <mergeCell ref="A30:G30"/>
    <mergeCell ref="A31:C31"/>
    <mergeCell ref="D31:G31"/>
    <mergeCell ref="A32:C32"/>
    <mergeCell ref="D32:G32"/>
    <mergeCell ref="A33:C33"/>
    <mergeCell ref="D33:G33"/>
    <mergeCell ref="A35:J35"/>
    <mergeCell ref="A36:C36"/>
    <mergeCell ref="D36:J36"/>
    <mergeCell ref="A37:C37"/>
    <mergeCell ref="D37:J37"/>
    <mergeCell ref="A38:C38"/>
    <mergeCell ref="D38:J38"/>
    <mergeCell ref="A42:C42"/>
    <mergeCell ref="D42:J42"/>
    <mergeCell ref="A39:C39"/>
    <mergeCell ref="D39:J39"/>
    <mergeCell ref="A40:C40"/>
    <mergeCell ref="D40:J40"/>
    <mergeCell ref="A41:C41"/>
    <mergeCell ref="D41:J4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3">
      <selection activeCell="F31" sqref="F31:P32"/>
    </sheetView>
  </sheetViews>
  <sheetFormatPr defaultColWidth="3.75390625" defaultRowHeight="18" customHeight="1"/>
  <sheetData>
    <row r="1" spans="2:24" ht="18" customHeight="1">
      <c r="B1" s="199" t="s">
        <v>359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30"/>
      <c r="X1" s="130"/>
    </row>
    <row r="2" spans="1:24" ht="18" customHeight="1">
      <c r="A2" s="130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30"/>
      <c r="X2" s="130"/>
    </row>
    <row r="3" spans="1:24" ht="9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8" customHeight="1">
      <c r="A4" s="46"/>
      <c r="B4" s="206" t="s">
        <v>324</v>
      </c>
      <c r="C4" s="209" t="s">
        <v>0</v>
      </c>
      <c r="D4" s="210"/>
      <c r="E4" s="210"/>
      <c r="F4" s="210"/>
      <c r="G4" s="215" t="str">
        <f>'データ入力用シート'!$M$10&amp;" "&amp;'データ入力用シート'!$M$23</f>
        <v> </v>
      </c>
      <c r="H4" s="215"/>
      <c r="I4" s="215"/>
      <c r="J4" s="215"/>
      <c r="K4" s="215"/>
      <c r="L4" s="215"/>
      <c r="M4" s="215"/>
      <c r="N4" s="215"/>
      <c r="O4" s="215"/>
      <c r="P4" s="218" t="s">
        <v>347</v>
      </c>
      <c r="Q4" s="218"/>
      <c r="R4" s="233">
        <f>IF('データ入力用シート'!M36="","",'データ入力用シート'!M36)</f>
      </c>
      <c r="S4" s="233"/>
      <c r="T4" s="233"/>
      <c r="U4" s="233"/>
      <c r="V4" s="233"/>
      <c r="W4" s="234"/>
      <c r="X4" s="46"/>
    </row>
    <row r="5" spans="1:24" ht="18" customHeight="1">
      <c r="A5" s="46"/>
      <c r="B5" s="207"/>
      <c r="C5" s="211"/>
      <c r="D5" s="212"/>
      <c r="E5" s="212"/>
      <c r="F5" s="212"/>
      <c r="G5" s="216"/>
      <c r="H5" s="216"/>
      <c r="I5" s="216"/>
      <c r="J5" s="216"/>
      <c r="K5" s="216"/>
      <c r="L5" s="216"/>
      <c r="M5" s="216"/>
      <c r="N5" s="216"/>
      <c r="O5" s="216"/>
      <c r="P5" s="219"/>
      <c r="Q5" s="219"/>
      <c r="R5" s="235"/>
      <c r="S5" s="235"/>
      <c r="T5" s="235"/>
      <c r="U5" s="235"/>
      <c r="V5" s="235"/>
      <c r="W5" s="236"/>
      <c r="X5" s="46"/>
    </row>
    <row r="6" spans="1:24" ht="18" customHeight="1">
      <c r="A6" s="46"/>
      <c r="B6" s="207"/>
      <c r="C6" s="213"/>
      <c r="D6" s="214"/>
      <c r="E6" s="214"/>
      <c r="F6" s="214"/>
      <c r="G6" s="217"/>
      <c r="H6" s="217"/>
      <c r="I6" s="217"/>
      <c r="J6" s="217"/>
      <c r="K6" s="217"/>
      <c r="L6" s="217"/>
      <c r="M6" s="217"/>
      <c r="N6" s="217"/>
      <c r="O6" s="217"/>
      <c r="P6" s="220"/>
      <c r="Q6" s="220"/>
      <c r="R6" s="237"/>
      <c r="S6" s="237"/>
      <c r="T6" s="237"/>
      <c r="U6" s="237"/>
      <c r="V6" s="237"/>
      <c r="W6" s="238"/>
      <c r="X6" s="46"/>
    </row>
    <row r="7" spans="1:24" ht="18" customHeight="1">
      <c r="A7" s="46"/>
      <c r="B7" s="207"/>
      <c r="C7" s="200" t="s">
        <v>327</v>
      </c>
      <c r="D7" s="201"/>
      <c r="E7" s="201"/>
      <c r="F7" s="201"/>
      <c r="G7" s="204">
        <f>IF('データ入力用シート'!$D$37="","",'データ入力用シート'!$M$37)</f>
      </c>
      <c r="H7" s="204"/>
      <c r="I7" s="204"/>
      <c r="J7" s="204"/>
      <c r="K7" s="204"/>
      <c r="L7" s="204"/>
      <c r="M7" s="204"/>
      <c r="N7" s="204"/>
      <c r="O7" s="204"/>
      <c r="P7" s="201" t="s">
        <v>325</v>
      </c>
      <c r="Q7" s="201"/>
      <c r="R7" s="221">
        <f>IF('データ入力用シート'!$D$38="","",'データ入力用シート'!$M$38)</f>
      </c>
      <c r="S7" s="221"/>
      <c r="T7" s="221"/>
      <c r="U7" s="221"/>
      <c r="V7" s="221"/>
      <c r="W7" s="222"/>
      <c r="X7" s="46"/>
    </row>
    <row r="8" spans="1:24" ht="18" customHeight="1">
      <c r="A8" s="46"/>
      <c r="B8" s="207"/>
      <c r="C8" s="202"/>
      <c r="D8" s="203"/>
      <c r="E8" s="203"/>
      <c r="F8" s="203"/>
      <c r="G8" s="205"/>
      <c r="H8" s="205"/>
      <c r="I8" s="205"/>
      <c r="J8" s="205"/>
      <c r="K8" s="205"/>
      <c r="L8" s="205"/>
      <c r="M8" s="205"/>
      <c r="N8" s="205"/>
      <c r="O8" s="205"/>
      <c r="P8" s="203" t="s">
        <v>326</v>
      </c>
      <c r="Q8" s="203"/>
      <c r="R8" s="223">
        <f>IF('データ入力用シート'!$D$39="","",'データ入力用シート'!$M$39)</f>
      </c>
      <c r="S8" s="223"/>
      <c r="T8" s="223"/>
      <c r="U8" s="223"/>
      <c r="V8" s="223"/>
      <c r="W8" s="224"/>
      <c r="X8" s="46"/>
    </row>
    <row r="9" spans="1:24" ht="18" customHeight="1">
      <c r="A9" s="46"/>
      <c r="B9" s="207"/>
      <c r="C9" s="200" t="s">
        <v>328</v>
      </c>
      <c r="D9" s="201"/>
      <c r="E9" s="201"/>
      <c r="F9" s="201"/>
      <c r="G9" s="204">
        <f>IF('データ入力用シート'!$D$40="","",'データ入力用シート'!$M$40)</f>
      </c>
      <c r="H9" s="204"/>
      <c r="I9" s="204"/>
      <c r="J9" s="204"/>
      <c r="K9" s="204"/>
      <c r="L9" s="204"/>
      <c r="M9" s="204"/>
      <c r="N9" s="204"/>
      <c r="O9" s="204"/>
      <c r="P9" s="201" t="s">
        <v>325</v>
      </c>
      <c r="Q9" s="201"/>
      <c r="R9" s="221">
        <f>IF('データ入力用シート'!$D$41="","",'データ入力用シート'!$M$41)</f>
      </c>
      <c r="S9" s="221"/>
      <c r="T9" s="221"/>
      <c r="U9" s="221"/>
      <c r="V9" s="221"/>
      <c r="W9" s="222"/>
      <c r="X9" s="46"/>
    </row>
    <row r="10" spans="1:24" ht="18" customHeight="1">
      <c r="A10" s="46"/>
      <c r="B10" s="208"/>
      <c r="C10" s="202"/>
      <c r="D10" s="203"/>
      <c r="E10" s="203"/>
      <c r="F10" s="203"/>
      <c r="G10" s="205"/>
      <c r="H10" s="205"/>
      <c r="I10" s="205"/>
      <c r="J10" s="205"/>
      <c r="K10" s="205"/>
      <c r="L10" s="205"/>
      <c r="M10" s="205"/>
      <c r="N10" s="205"/>
      <c r="O10" s="205"/>
      <c r="P10" s="203" t="s">
        <v>326</v>
      </c>
      <c r="Q10" s="203"/>
      <c r="R10" s="223">
        <f>IF('データ入力用シート'!$D$42="","",'データ入力用シート'!$M$42)</f>
      </c>
      <c r="S10" s="223"/>
      <c r="T10" s="223"/>
      <c r="U10" s="223"/>
      <c r="V10" s="223"/>
      <c r="W10" s="224"/>
      <c r="X10" s="46"/>
    </row>
    <row r="11" spans="1:24" ht="9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ht="18" customHeight="1">
      <c r="C12" t="s">
        <v>339</v>
      </c>
    </row>
    <row r="13" spans="2:23" ht="18" customHeight="1">
      <c r="B13" s="50" t="s">
        <v>306</v>
      </c>
      <c r="C13" s="227" t="s">
        <v>307</v>
      </c>
      <c r="D13" s="227"/>
      <c r="E13" s="227" t="s">
        <v>308</v>
      </c>
      <c r="F13" s="227"/>
      <c r="G13" s="227" t="s">
        <v>309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30"/>
      <c r="V13" s="248" t="s">
        <v>323</v>
      </c>
      <c r="W13" s="249"/>
    </row>
    <row r="14" spans="2:23" ht="18" customHeight="1">
      <c r="B14" s="50">
        <v>1</v>
      </c>
      <c r="C14" s="227" t="s">
        <v>320</v>
      </c>
      <c r="D14" s="227"/>
      <c r="E14" s="227" t="s">
        <v>320</v>
      </c>
      <c r="F14" s="227"/>
      <c r="G14" s="228" t="s">
        <v>310</v>
      </c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9"/>
      <c r="V14" s="231"/>
      <c r="W14" s="232"/>
    </row>
    <row r="15" spans="2:23" ht="18" customHeight="1">
      <c r="B15" s="50">
        <v>2</v>
      </c>
      <c r="C15" s="227" t="s">
        <v>320</v>
      </c>
      <c r="D15" s="227"/>
      <c r="E15" s="227" t="s">
        <v>320</v>
      </c>
      <c r="F15" s="227"/>
      <c r="G15" s="228" t="s">
        <v>311</v>
      </c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9"/>
      <c r="V15" s="231"/>
      <c r="W15" s="232"/>
    </row>
    <row r="16" spans="2:23" ht="18" customHeight="1">
      <c r="B16" s="50">
        <v>3</v>
      </c>
      <c r="C16" s="227" t="s">
        <v>320</v>
      </c>
      <c r="D16" s="227"/>
      <c r="E16" s="227" t="s">
        <v>321</v>
      </c>
      <c r="F16" s="227"/>
      <c r="G16" s="228" t="s">
        <v>312</v>
      </c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9"/>
      <c r="V16" s="231"/>
      <c r="W16" s="232"/>
    </row>
    <row r="17" spans="2:23" ht="18" customHeight="1">
      <c r="B17" s="50">
        <v>4</v>
      </c>
      <c r="C17" s="227" t="s">
        <v>321</v>
      </c>
      <c r="D17" s="227"/>
      <c r="E17" s="227" t="s">
        <v>320</v>
      </c>
      <c r="F17" s="227"/>
      <c r="G17" s="228" t="s">
        <v>313</v>
      </c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9"/>
      <c r="V17" s="231"/>
      <c r="W17" s="232"/>
    </row>
    <row r="18" spans="2:23" ht="18" customHeight="1">
      <c r="B18" s="50">
        <v>5</v>
      </c>
      <c r="C18" s="227" t="s">
        <v>321</v>
      </c>
      <c r="D18" s="227"/>
      <c r="E18" s="227" t="s">
        <v>320</v>
      </c>
      <c r="F18" s="227"/>
      <c r="G18" s="228" t="s">
        <v>314</v>
      </c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9"/>
      <c r="V18" s="231"/>
      <c r="W18" s="232"/>
    </row>
    <row r="19" spans="2:23" ht="18" customHeight="1">
      <c r="B19" s="50">
        <v>6</v>
      </c>
      <c r="C19" s="227" t="s">
        <v>320</v>
      </c>
      <c r="D19" s="227"/>
      <c r="E19" s="227" t="s">
        <v>320</v>
      </c>
      <c r="F19" s="227"/>
      <c r="G19" s="228" t="s">
        <v>315</v>
      </c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9"/>
      <c r="V19" s="231"/>
      <c r="W19" s="232"/>
    </row>
    <row r="20" spans="2:23" ht="18" customHeight="1">
      <c r="B20" s="50">
        <v>7</v>
      </c>
      <c r="C20" s="227" t="s">
        <v>322</v>
      </c>
      <c r="D20" s="227"/>
      <c r="E20" s="227" t="s">
        <v>322</v>
      </c>
      <c r="F20" s="227"/>
      <c r="G20" s="228" t="s">
        <v>316</v>
      </c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9"/>
      <c r="V20" s="231"/>
      <c r="W20" s="232"/>
    </row>
    <row r="21" spans="2:23" ht="18" customHeight="1">
      <c r="B21" s="50">
        <v>8</v>
      </c>
      <c r="C21" s="227" t="s">
        <v>322</v>
      </c>
      <c r="D21" s="227"/>
      <c r="E21" s="227" t="s">
        <v>322</v>
      </c>
      <c r="F21" s="227"/>
      <c r="G21" s="228" t="s">
        <v>317</v>
      </c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9"/>
      <c r="V21" s="231"/>
      <c r="W21" s="232"/>
    </row>
    <row r="22" spans="2:23" ht="18" customHeight="1">
      <c r="B22" s="50">
        <v>9</v>
      </c>
      <c r="C22" s="227" t="s">
        <v>320</v>
      </c>
      <c r="D22" s="227"/>
      <c r="E22" s="227" t="s">
        <v>320</v>
      </c>
      <c r="F22" s="227"/>
      <c r="G22" s="228" t="s">
        <v>318</v>
      </c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9"/>
      <c r="V22" s="231"/>
      <c r="W22" s="232"/>
    </row>
    <row r="23" spans="2:23" ht="18" customHeight="1">
      <c r="B23" s="50">
        <v>10</v>
      </c>
      <c r="C23" s="227" t="s">
        <v>322</v>
      </c>
      <c r="D23" s="227"/>
      <c r="E23" s="227" t="s">
        <v>322</v>
      </c>
      <c r="F23" s="227"/>
      <c r="G23" s="228" t="s">
        <v>422</v>
      </c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9"/>
      <c r="V23" s="231"/>
      <c r="W23" s="232"/>
    </row>
    <row r="24" spans="2:23" ht="18" customHeight="1">
      <c r="B24" s="50">
        <v>11</v>
      </c>
      <c r="C24" s="227" t="s">
        <v>320</v>
      </c>
      <c r="D24" s="227"/>
      <c r="E24" s="227" t="s">
        <v>321</v>
      </c>
      <c r="F24" s="227"/>
      <c r="G24" s="228" t="s">
        <v>423</v>
      </c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9"/>
      <c r="V24" s="231"/>
      <c r="W24" s="232"/>
    </row>
    <row r="25" spans="2:23" ht="18" customHeight="1">
      <c r="B25" s="50">
        <v>12</v>
      </c>
      <c r="C25" s="227" t="s">
        <v>322</v>
      </c>
      <c r="D25" s="227"/>
      <c r="E25" s="227" t="s">
        <v>322</v>
      </c>
      <c r="F25" s="227"/>
      <c r="G25" s="228" t="s">
        <v>424</v>
      </c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9"/>
      <c r="V25" s="231"/>
      <c r="W25" s="232"/>
    </row>
    <row r="26" spans="2:23" ht="18" customHeight="1">
      <c r="B26" s="50">
        <v>13</v>
      </c>
      <c r="C26" s="227" t="s">
        <v>322</v>
      </c>
      <c r="D26" s="227"/>
      <c r="E26" s="227" t="s">
        <v>321</v>
      </c>
      <c r="F26" s="227"/>
      <c r="G26" s="228" t="s">
        <v>425</v>
      </c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9"/>
      <c r="V26" s="231"/>
      <c r="W26" s="232"/>
    </row>
    <row r="27" spans="2:23" ht="18" customHeight="1">
      <c r="B27" s="50">
        <v>14</v>
      </c>
      <c r="C27" s="227" t="s">
        <v>322</v>
      </c>
      <c r="D27" s="227"/>
      <c r="E27" s="227" t="s">
        <v>322</v>
      </c>
      <c r="F27" s="227"/>
      <c r="G27" s="228" t="s">
        <v>426</v>
      </c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9"/>
      <c r="V27" s="231"/>
      <c r="W27" s="232"/>
    </row>
    <row r="28" spans="2:23" ht="18" customHeight="1">
      <c r="B28" s="50">
        <v>15</v>
      </c>
      <c r="C28" s="227" t="s">
        <v>322</v>
      </c>
      <c r="D28" s="227"/>
      <c r="E28" s="227" t="s">
        <v>322</v>
      </c>
      <c r="F28" s="227"/>
      <c r="G28" s="228" t="s">
        <v>427</v>
      </c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9"/>
      <c r="V28" s="231"/>
      <c r="W28" s="232"/>
    </row>
    <row r="29" spans="2:23" ht="18" customHeight="1">
      <c r="B29" s="50">
        <v>16</v>
      </c>
      <c r="C29" s="227" t="s">
        <v>322</v>
      </c>
      <c r="D29" s="227"/>
      <c r="E29" s="227" t="s">
        <v>322</v>
      </c>
      <c r="F29" s="227"/>
      <c r="G29" s="228" t="s">
        <v>319</v>
      </c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9"/>
      <c r="V29" s="251"/>
      <c r="W29" s="252"/>
    </row>
    <row r="30" spans="1:24" ht="18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 ht="18" customHeight="1">
      <c r="A31" s="49"/>
      <c r="B31" s="49"/>
      <c r="C31" s="49"/>
      <c r="D31" s="49"/>
      <c r="E31" s="49"/>
      <c r="F31" s="225" t="str">
        <f>'データ入力用シート'!$D$10&amp;" "&amp;'データ入力用シート'!$D$23</f>
        <v> </v>
      </c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49"/>
      <c r="R31" s="49"/>
      <c r="S31" s="49"/>
      <c r="T31" s="49"/>
      <c r="U31" s="49"/>
      <c r="V31" s="49"/>
      <c r="W31" s="49"/>
      <c r="X31" s="49"/>
    </row>
    <row r="32" spans="2:23" ht="18" customHeight="1">
      <c r="B32" s="51" t="s">
        <v>286</v>
      </c>
      <c r="C32" s="31"/>
      <c r="D32" s="31"/>
      <c r="E32" s="31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32" t="s">
        <v>285</v>
      </c>
      <c r="S32" s="253" t="s">
        <v>338</v>
      </c>
      <c r="T32" s="254"/>
      <c r="U32" s="254"/>
      <c r="V32" s="254"/>
      <c r="W32" s="255"/>
    </row>
    <row r="33" spans="2:23" ht="18" customHeight="1">
      <c r="B33" s="262" t="s">
        <v>444</v>
      </c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S33" s="256"/>
      <c r="T33" s="257"/>
      <c r="U33" s="257"/>
      <c r="V33" s="257"/>
      <c r="W33" s="258"/>
    </row>
    <row r="34" spans="2:23" ht="18" customHeight="1"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S34" s="256"/>
      <c r="T34" s="257"/>
      <c r="U34" s="257"/>
      <c r="V34" s="257"/>
      <c r="W34" s="258"/>
    </row>
    <row r="35" spans="2:23" ht="18" customHeight="1"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S35" s="256"/>
      <c r="T35" s="257"/>
      <c r="U35" s="257"/>
      <c r="V35" s="257"/>
      <c r="W35" s="258"/>
    </row>
    <row r="36" spans="2:23" ht="18" customHeight="1">
      <c r="B36" s="33" t="s">
        <v>287</v>
      </c>
      <c r="I36" s="30"/>
      <c r="J36" s="30"/>
      <c r="O36" s="30"/>
      <c r="P36" s="30"/>
      <c r="S36" s="256"/>
      <c r="T36" s="257"/>
      <c r="U36" s="257"/>
      <c r="V36" s="257"/>
      <c r="W36" s="258"/>
    </row>
    <row r="37" spans="3:23" ht="18" customHeight="1">
      <c r="C37" s="250" t="s">
        <v>337</v>
      </c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44"/>
      <c r="S37" s="256"/>
      <c r="T37" s="257"/>
      <c r="U37" s="257"/>
      <c r="V37" s="257"/>
      <c r="W37" s="258"/>
    </row>
    <row r="38" spans="2:23" ht="18" customHeight="1">
      <c r="B38" s="44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44"/>
      <c r="S38" s="259"/>
      <c r="T38" s="260"/>
      <c r="U38" s="260"/>
      <c r="V38" s="260"/>
      <c r="W38" s="261"/>
    </row>
    <row r="39" spans="2:18" ht="18" customHeight="1">
      <c r="B39" s="44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44"/>
    </row>
    <row r="40" spans="2:16" ht="18" customHeight="1">
      <c r="B40" s="33" t="s">
        <v>288</v>
      </c>
      <c r="I40" s="30"/>
      <c r="J40" s="45"/>
      <c r="O40" s="45"/>
      <c r="P40" s="45"/>
    </row>
    <row r="41" ht="18" customHeight="1">
      <c r="C41" s="33" t="s">
        <v>445</v>
      </c>
    </row>
    <row r="42" ht="11.25" customHeight="1">
      <c r="B42" s="33"/>
    </row>
    <row r="43" ht="18" customHeight="1">
      <c r="K43" t="s">
        <v>440</v>
      </c>
    </row>
    <row r="44" spans="11:18" ht="18" customHeight="1">
      <c r="K44" t="s">
        <v>428</v>
      </c>
      <c r="R44" t="s">
        <v>429</v>
      </c>
    </row>
    <row r="45" ht="11.25" customHeight="1" thickBot="1">
      <c r="B45" s="33"/>
    </row>
    <row r="46" spans="2:23" ht="18" customHeight="1" thickTop="1">
      <c r="B46" s="239" t="s">
        <v>442</v>
      </c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1"/>
    </row>
    <row r="47" spans="2:23" ht="18" customHeight="1">
      <c r="B47" s="242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4"/>
    </row>
    <row r="48" spans="2:23" ht="18" customHeight="1" thickBot="1">
      <c r="B48" s="245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7"/>
    </row>
    <row r="49" ht="18" customHeight="1" thickTop="1"/>
  </sheetData>
  <sheetProtection sheet="1" objects="1" scenarios="1"/>
  <mergeCells count="91">
    <mergeCell ref="C37:Q39"/>
    <mergeCell ref="G28:U28"/>
    <mergeCell ref="G29:U29"/>
    <mergeCell ref="V27:W27"/>
    <mergeCell ref="V28:W28"/>
    <mergeCell ref="V29:W29"/>
    <mergeCell ref="G27:U27"/>
    <mergeCell ref="S32:W38"/>
    <mergeCell ref="E28:F28"/>
    <mergeCell ref="B33:Q35"/>
    <mergeCell ref="V24:W24"/>
    <mergeCell ref="V25:W25"/>
    <mergeCell ref="V26:W26"/>
    <mergeCell ref="G21:U21"/>
    <mergeCell ref="G22:U22"/>
    <mergeCell ref="G23:U23"/>
    <mergeCell ref="G24:U24"/>
    <mergeCell ref="G25:U25"/>
    <mergeCell ref="G26:U26"/>
    <mergeCell ref="V22:W22"/>
    <mergeCell ref="V23:W23"/>
    <mergeCell ref="G15:U15"/>
    <mergeCell ref="G16:U16"/>
    <mergeCell ref="G17:U17"/>
    <mergeCell ref="G18:U18"/>
    <mergeCell ref="C27:D27"/>
    <mergeCell ref="E22:F22"/>
    <mergeCell ref="V19:W19"/>
    <mergeCell ref="V20:W20"/>
    <mergeCell ref="E24:F24"/>
    <mergeCell ref="V13:W13"/>
    <mergeCell ref="V14:W14"/>
    <mergeCell ref="V15:W15"/>
    <mergeCell ref="V16:W16"/>
    <mergeCell ref="V17:W17"/>
    <mergeCell ref="V18:W18"/>
    <mergeCell ref="C25:D25"/>
    <mergeCell ref="C22:D22"/>
    <mergeCell ref="C29:D29"/>
    <mergeCell ref="E29:F29"/>
    <mergeCell ref="E27:F27"/>
    <mergeCell ref="E26:F26"/>
    <mergeCell ref="C28:D28"/>
    <mergeCell ref="C23:D23"/>
    <mergeCell ref="C26:D26"/>
    <mergeCell ref="B46:W48"/>
    <mergeCell ref="P7:Q7"/>
    <mergeCell ref="C16:D16"/>
    <mergeCell ref="E16:F16"/>
    <mergeCell ref="E17:F17"/>
    <mergeCell ref="E18:F18"/>
    <mergeCell ref="E19:F19"/>
    <mergeCell ref="C19:D19"/>
    <mergeCell ref="C13:D13"/>
    <mergeCell ref="G19:U19"/>
    <mergeCell ref="R4:W6"/>
    <mergeCell ref="P8:Q8"/>
    <mergeCell ref="R8:W8"/>
    <mergeCell ref="G9:O10"/>
    <mergeCell ref="P9:Q9"/>
    <mergeCell ref="P10:Q10"/>
    <mergeCell ref="E13:F13"/>
    <mergeCell ref="G13:U13"/>
    <mergeCell ref="R9:W9"/>
    <mergeCell ref="C17:D17"/>
    <mergeCell ref="C18:D18"/>
    <mergeCell ref="E23:F23"/>
    <mergeCell ref="C20:D20"/>
    <mergeCell ref="C21:D21"/>
    <mergeCell ref="G14:U14"/>
    <mergeCell ref="V21:W21"/>
    <mergeCell ref="F31:P32"/>
    <mergeCell ref="E25:F25"/>
    <mergeCell ref="E20:F20"/>
    <mergeCell ref="E21:F21"/>
    <mergeCell ref="G20:U20"/>
    <mergeCell ref="C14:D14"/>
    <mergeCell ref="E14:F14"/>
    <mergeCell ref="C15:D15"/>
    <mergeCell ref="E15:F15"/>
    <mergeCell ref="C24:D24"/>
    <mergeCell ref="B1:V2"/>
    <mergeCell ref="C7:F8"/>
    <mergeCell ref="C9:F10"/>
    <mergeCell ref="G7:O8"/>
    <mergeCell ref="B4:B10"/>
    <mergeCell ref="C4:F6"/>
    <mergeCell ref="G4:O6"/>
    <mergeCell ref="P4:Q6"/>
    <mergeCell ref="R7:W7"/>
    <mergeCell ref="R10:W10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0"/>
  <sheetViews>
    <sheetView showGridLines="0" zoomScalePageLayoutView="0" workbookViewId="0" topLeftCell="A1">
      <selection activeCell="R4" sqref="R4"/>
    </sheetView>
  </sheetViews>
  <sheetFormatPr defaultColWidth="3.75390625" defaultRowHeight="18.75" customHeight="1"/>
  <cols>
    <col min="1" max="16384" width="3.75390625" style="1" customWidth="1"/>
  </cols>
  <sheetData>
    <row r="1" spans="2:24" ht="18.75" customHeight="1">
      <c r="B1" s="266" t="s">
        <v>446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125"/>
    </row>
    <row r="2" spans="1:24" ht="18.75" customHeight="1">
      <c r="A2" s="125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125"/>
    </row>
    <row r="4" spans="16:23" ht="18.75" customHeight="1">
      <c r="P4" s="271" t="s">
        <v>437</v>
      </c>
      <c r="Q4" s="271"/>
      <c r="R4" s="62">
        <f>IF('データ入力用シート'!G2="","",WIDECHAR('データ入力用シート'!G2))</f>
      </c>
      <c r="S4" s="62" t="s">
        <v>38</v>
      </c>
      <c r="T4" s="62">
        <f>IF('データ入力用シート'!I2="","",WIDECHAR('データ入力用シート'!I2))</f>
      </c>
      <c r="U4" s="62" t="s">
        <v>341</v>
      </c>
      <c r="V4" s="62">
        <f>IF('データ入力用シート'!K2="","",WIDECHAR('データ入力用シート'!K2))</f>
      </c>
      <c r="W4" s="66" t="s">
        <v>342</v>
      </c>
    </row>
    <row r="5" spans="2:23" ht="18.75" customHeight="1">
      <c r="B5" s="1" t="s">
        <v>441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2:4" s="8" customFormat="1" ht="18.75" customHeight="1">
      <c r="B6" s="6"/>
      <c r="C6" s="6"/>
      <c r="D6" s="6"/>
    </row>
    <row r="7" spans="4:24" ht="18.75" customHeight="1">
      <c r="D7" s="3" t="s">
        <v>32</v>
      </c>
      <c r="E7" s="56">
        <f>WIDECHAR(MID('データ入力用シート'!$C$5,1,1))</f>
      </c>
      <c r="F7" s="56">
        <f>WIDECHAR(MID('データ入力用シート'!$C$5,2,1))</f>
      </c>
      <c r="G7" s="56">
        <f>WIDECHAR(MID('データ入力用シート'!$C$5,3,1))</f>
      </c>
      <c r="H7" s="56" t="s">
        <v>26</v>
      </c>
      <c r="I7" s="56">
        <f>WIDECHAR(MID('データ入力用シート'!$F$5,1,1))</f>
      </c>
      <c r="J7" s="56">
        <f>WIDECHAR(MID('データ入力用シート'!$F$5,2,1))</f>
      </c>
      <c r="K7" s="56">
        <f>WIDECHAR(MID('データ入力用シート'!$F$5,3,1))</f>
      </c>
      <c r="L7" s="56">
        <f>WIDECHAR(MID('データ入力用シート'!$F$5,4,1))</f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5:17" ht="18.75" customHeight="1">
      <c r="E8" s="54" t="s">
        <v>33</v>
      </c>
      <c r="F8" s="16"/>
      <c r="G8" s="16"/>
      <c r="H8" s="16"/>
      <c r="J8" s="54" t="s">
        <v>34</v>
      </c>
      <c r="K8" s="17"/>
      <c r="L8" s="17"/>
      <c r="M8" s="17"/>
      <c r="N8" s="17"/>
      <c r="O8" s="17"/>
      <c r="P8" s="17"/>
      <c r="Q8" s="17"/>
    </row>
    <row r="9" spans="1:19" ht="18.75" customHeight="1">
      <c r="A9" s="53"/>
      <c r="B9" s="269" t="s">
        <v>51</v>
      </c>
      <c r="C9" s="269"/>
      <c r="D9" s="270"/>
      <c r="E9" s="57">
        <f>MID('データ入力用シート'!$J$5,1,1)</f>
      </c>
      <c r="F9" s="57">
        <f>MID('データ入力用シート'!$J$5,2,1)</f>
      </c>
      <c r="G9" s="57">
        <f>MID('データ入力用シート'!$J$5,3,1)</f>
      </c>
      <c r="H9" s="57">
        <f>MID('データ入力用シート'!$J$5,4,1)</f>
      </c>
      <c r="J9" s="57">
        <f>MID('データ入力用シート'!$D$6,1,1)</f>
      </c>
      <c r="K9" s="57">
        <f>MID('データ入力用シート'!$D$6,2,1)</f>
      </c>
      <c r="L9" s="57">
        <f>MID('データ入力用シート'!$D$6,3,1)</f>
      </c>
      <c r="M9" s="57">
        <f>MID('データ入力用シート'!$D$6,4,1)</f>
      </c>
      <c r="N9" s="57">
        <f>MID('データ入力用シート'!$D$6,5,1)</f>
      </c>
      <c r="O9" s="57">
        <f>MID('データ入力用シート'!$D$6,6,1)</f>
      </c>
      <c r="P9" s="57">
        <f>MID('データ入力用シート'!$D$6,7,1)</f>
      </c>
      <c r="Q9" s="57">
        <f>MID('データ入力用シート'!$D$6,8,1)</f>
      </c>
      <c r="R9" s="57">
        <f>MID('データ入力用シート'!$D$6,9,1)</f>
      </c>
      <c r="S9" s="57">
        <f>MID('データ入力用シート'!$D$6,10,1)</f>
      </c>
    </row>
    <row r="10" spans="1:24" ht="18.75" customHeight="1">
      <c r="A10" s="53"/>
      <c r="B10" s="12"/>
      <c r="C10" s="267" t="s">
        <v>36</v>
      </c>
      <c r="D10" s="268"/>
      <c r="E10" s="56">
        <f>MID('データ入力用シート'!$M$7,1,1)</f>
      </c>
      <c r="F10" s="56">
        <f>MID('データ入力用シート'!$M$7,2,1)</f>
      </c>
      <c r="G10" s="56">
        <f>MID('データ入力用シート'!$M$7,3,1)</f>
      </c>
      <c r="H10" s="56">
        <f>MID('データ入力用シート'!$M$7,4,1)</f>
      </c>
      <c r="I10" s="56">
        <f>MID('データ入力用シート'!$M$7,5,1)</f>
      </c>
      <c r="J10" s="56">
        <f>MID('データ入力用シート'!$M$7,6,1)</f>
      </c>
      <c r="K10" s="56">
        <f>MID('データ入力用シート'!$M$7,7,1)</f>
      </c>
      <c r="L10" s="56">
        <f>MID('データ入力用シート'!$M$7,8,1)</f>
      </c>
      <c r="M10" s="56">
        <f>MID('データ入力用シート'!$M$7,9,1)</f>
      </c>
      <c r="N10" s="56">
        <f>MID('データ入力用シート'!$M$7,10,1)</f>
      </c>
      <c r="O10" s="56">
        <f>MID('データ入力用シート'!$M$7,11,1)</f>
      </c>
      <c r="P10" s="56">
        <f>MID('データ入力用シート'!$M$7,12,1)</f>
      </c>
      <c r="Q10" s="56">
        <f>MID('データ入力用シート'!$M$7,13,1)</f>
      </c>
      <c r="R10" s="56">
        <f>MID('データ入力用シート'!$M$7,14,1)</f>
      </c>
      <c r="S10" s="56">
        <f>MID('データ入力用シート'!$M$7,15,1)</f>
      </c>
      <c r="T10" s="56">
        <f>MID('データ入力用シート'!$M$7,16,1)</f>
      </c>
      <c r="U10" s="56">
        <f>MID('データ入力用シート'!$M$7,17,1)</f>
      </c>
      <c r="V10" s="56">
        <f>MID('データ入力用シート'!$M$7,18,1)</f>
      </c>
      <c r="W10" s="56">
        <f>MID('データ入力用シート'!$M$7,19,1)</f>
      </c>
      <c r="X10" s="56">
        <f>MID('データ入力用シート'!$M$7,20,1)</f>
      </c>
    </row>
    <row r="11" spans="1:24" ht="18.75" customHeight="1">
      <c r="A11" s="53"/>
      <c r="B11" s="12"/>
      <c r="C11" s="267" t="s">
        <v>35</v>
      </c>
      <c r="D11" s="268"/>
      <c r="E11" s="56">
        <f>MID('データ入力用シート'!$M$8,1,1)</f>
      </c>
      <c r="F11" s="56">
        <f>MID('データ入力用シート'!$M$8,2,1)</f>
      </c>
      <c r="G11" s="56">
        <f>MID('データ入力用シート'!$M$8,3,1)</f>
      </c>
      <c r="H11" s="56">
        <f>MID('データ入力用シート'!$M$8,4,1)</f>
      </c>
      <c r="I11" s="56">
        <f>MID('データ入力用シート'!$M$8,5,1)</f>
      </c>
      <c r="J11" s="56">
        <f>MID('データ入力用シート'!$M$8,6,1)</f>
      </c>
      <c r="K11" s="56">
        <f>MID('データ入力用シート'!$M$8,7,1)</f>
      </c>
      <c r="L11" s="56">
        <f>MID('データ入力用シート'!$M$8,8,1)</f>
      </c>
      <c r="M11" s="56">
        <f>MID('データ入力用シート'!$M$8,9,1)</f>
      </c>
      <c r="N11" s="56">
        <f>MID('データ入力用シート'!$M$8,10,1)</f>
      </c>
      <c r="O11" s="56">
        <f>MID('データ入力用シート'!$M$8,11,1)</f>
      </c>
      <c r="P11" s="56">
        <f>MID('データ入力用シート'!$M$8,12,1)</f>
      </c>
      <c r="Q11" s="56">
        <f>MID('データ入力用シート'!$M$8,13,1)</f>
      </c>
      <c r="R11" s="56">
        <f>MID('データ入力用シート'!$M$8,14,1)</f>
      </c>
      <c r="S11" s="56">
        <f>MID('データ入力用シート'!$M$8,15,1)</f>
      </c>
      <c r="T11" s="56">
        <f>MID('データ入力用シート'!$M$8,16,1)</f>
      </c>
      <c r="U11" s="56">
        <f>MID('データ入力用シート'!$M$8,17,1)</f>
      </c>
      <c r="V11" s="56">
        <f>MID('データ入力用シート'!$M$8,18,1)</f>
      </c>
      <c r="W11" s="56">
        <f>MID('データ入力用シート'!$M$8,19,1)</f>
      </c>
      <c r="X11" s="56">
        <f>MID('データ入力用シート'!$M$8,20,1)</f>
      </c>
    </row>
    <row r="12" spans="1:24" ht="18.75" customHeight="1">
      <c r="A12" s="53"/>
      <c r="B12" s="12"/>
      <c r="C12" s="122"/>
      <c r="D12" s="19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</row>
    <row r="13" spans="1:23" ht="11.25" customHeight="1">
      <c r="A13" s="53"/>
      <c r="B13" s="273" t="s">
        <v>364</v>
      </c>
      <c r="C13" s="273"/>
      <c r="D13" s="273"/>
      <c r="E13" s="274"/>
      <c r="F13" s="275">
        <f>IF('データ入力用シート'!D9="","",'データ入力用シート'!M9)</f>
      </c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7"/>
    </row>
    <row r="14" spans="1:24" ht="11.25" customHeight="1">
      <c r="A14" s="53"/>
      <c r="B14" s="273" t="s">
        <v>367</v>
      </c>
      <c r="C14" s="273"/>
      <c r="D14" s="273"/>
      <c r="E14" s="273"/>
      <c r="F14" s="278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80"/>
      <c r="X14" s="124"/>
    </row>
    <row r="15" spans="2:23" ht="18.75" customHeight="1">
      <c r="B15" s="3"/>
      <c r="C15" s="3"/>
      <c r="D15" s="6"/>
      <c r="J15" s="8"/>
      <c r="K15" s="8"/>
      <c r="L15" s="8"/>
      <c r="M15" s="18"/>
      <c r="N15" s="9"/>
      <c r="O15" s="9"/>
      <c r="P15" s="9"/>
      <c r="Q15" s="9"/>
      <c r="R15" s="9"/>
      <c r="S15" s="9"/>
      <c r="T15" s="9"/>
      <c r="U15" s="9"/>
      <c r="V15" s="9"/>
      <c r="W15" s="8"/>
    </row>
    <row r="16" spans="3:24" ht="18.75" customHeight="1">
      <c r="C16" s="267" t="s">
        <v>343</v>
      </c>
      <c r="D16" s="268"/>
      <c r="E16" s="56">
        <f>MID('データ入力用シート'!$M$11,1,1)</f>
      </c>
      <c r="F16" s="56">
        <f>MID('データ入力用シート'!$M$11,2,1)</f>
      </c>
      <c r="G16" s="56">
        <f>MID('データ入力用シート'!$M$11,3,1)</f>
      </c>
      <c r="H16" s="56">
        <f>MID('データ入力用シート'!$M$11,4,1)</f>
      </c>
      <c r="I16" s="56">
        <f>MID('データ入力用シート'!$M$11,5,1)</f>
      </c>
      <c r="J16" s="56">
        <f>MID('データ入力用シート'!$M$11,6,1)</f>
      </c>
      <c r="K16" s="56">
        <f>MID('データ入力用シート'!$M$11,7,1)</f>
      </c>
      <c r="L16" s="56">
        <f>MID('データ入力用シート'!$M$11,8,1)</f>
      </c>
      <c r="M16" s="56">
        <f>MID('データ入力用シート'!$M$11,9,1)</f>
      </c>
      <c r="N16" s="56">
        <f>MID('データ入力用シート'!$M$11,10,1)</f>
      </c>
      <c r="O16" s="56">
        <f>MID('データ入力用シート'!$M$11,11,1)</f>
      </c>
      <c r="P16" s="56">
        <f>MID('データ入力用シート'!$M$11,12,1)</f>
      </c>
      <c r="Q16" s="56">
        <f>MID('データ入力用シート'!$M$11,13,1)</f>
      </c>
      <c r="R16" s="56">
        <f>MID('データ入力用シート'!$M$11,14,1)</f>
      </c>
      <c r="S16" s="56">
        <f>MID('データ入力用シート'!$M$11,15,1)</f>
      </c>
      <c r="T16" s="56">
        <f>MID('データ入力用シート'!$M$11,16,1)</f>
      </c>
      <c r="U16" s="56">
        <f>MID('データ入力用シート'!$M$11,17,1)</f>
      </c>
      <c r="V16" s="56">
        <f>MID('データ入力用シート'!$M$11,18,1)</f>
      </c>
      <c r="W16" s="56">
        <f>MID('データ入力用シート'!$M$11,19,1)</f>
      </c>
      <c r="X16" s="56">
        <f>MID('データ入力用シート'!$D$11,20,1)</f>
      </c>
    </row>
    <row r="17" spans="1:24" ht="18.75" customHeight="1">
      <c r="A17" s="53"/>
      <c r="B17" s="267" t="s">
        <v>0</v>
      </c>
      <c r="C17" s="267"/>
      <c r="D17" s="268"/>
      <c r="E17" s="56">
        <f>MID('データ入力用シート'!$M$10,1,1)</f>
      </c>
      <c r="F17" s="56">
        <f>MID('データ入力用シート'!$M$10,2,1)</f>
      </c>
      <c r="G17" s="56">
        <f>MID('データ入力用シート'!$M$10,3,1)</f>
      </c>
      <c r="H17" s="56">
        <f>MID('データ入力用シート'!$M$10,4,1)</f>
      </c>
      <c r="I17" s="56">
        <f>MID('データ入力用シート'!$M$10,5,1)</f>
      </c>
      <c r="J17" s="56">
        <f>MID('データ入力用シート'!$M$10,6,1)</f>
      </c>
      <c r="K17" s="56">
        <f>MID('データ入力用シート'!$M$10,7,1)</f>
      </c>
      <c r="L17" s="56">
        <f>MID('データ入力用シート'!$M$10,8,1)</f>
      </c>
      <c r="M17" s="56">
        <f>MID('データ入力用シート'!$M$10,9,1)</f>
      </c>
      <c r="N17" s="56">
        <f>MID('データ入力用シート'!$M$10,10,1)</f>
      </c>
      <c r="O17" s="56">
        <f>MID('データ入力用シート'!$M$10,11,1)</f>
      </c>
      <c r="P17" s="56">
        <f>MID('データ入力用シート'!$M$10,12,1)</f>
      </c>
      <c r="Q17" s="56">
        <f>MID('データ入力用シート'!$M$10,13,1)</f>
      </c>
      <c r="R17" s="56">
        <f>MID('データ入力用シート'!$M$10,14,1)</f>
      </c>
      <c r="S17" s="56">
        <f>MID('データ入力用シート'!$M$10,15,1)</f>
      </c>
      <c r="T17" s="56">
        <f>MID('データ入力用シート'!$M$10,16,1)</f>
      </c>
      <c r="U17" s="56">
        <f>MID('データ入力用シート'!$M$10,17,1)</f>
      </c>
      <c r="V17" s="56">
        <f>MID('データ入力用シート'!$M$10,18,1)</f>
      </c>
      <c r="W17" s="56">
        <f>MID('データ入力用シート'!$M$10,19,1)</f>
      </c>
      <c r="X17" s="56">
        <f>MID('データ入力用シート'!$M$10,20,1)</f>
      </c>
    </row>
    <row r="18" spans="1:24" ht="18.75" customHeight="1">
      <c r="A18" s="53"/>
      <c r="B18" s="12"/>
      <c r="C18" s="12"/>
      <c r="D18" s="12"/>
      <c r="E18" s="56">
        <f>MID('データ入力用シート'!$M$10,21,1)</f>
      </c>
      <c r="F18" s="56">
        <f>MID('データ入力用シート'!$M$10,22,1)</f>
      </c>
      <c r="G18" s="56">
        <f>MID('データ入力用シート'!$M$10,23,1)</f>
      </c>
      <c r="H18" s="56">
        <f>MID('データ入力用シート'!$M$10,24,1)</f>
      </c>
      <c r="I18" s="56">
        <f>MID('データ入力用シート'!$M$10,25,1)</f>
      </c>
      <c r="J18" s="56">
        <f>MID('データ入力用シート'!$M$10,26,1)</f>
      </c>
      <c r="K18" s="56">
        <f>MID('データ入力用シート'!$M$10,27,1)</f>
      </c>
      <c r="L18" s="56">
        <f>MID('データ入力用シート'!$M$10,28,1)</f>
      </c>
      <c r="M18" s="56">
        <f>MID('データ入力用シート'!$M$10,29,1)</f>
      </c>
      <c r="N18" s="56">
        <f>MID('データ入力用シート'!$M$10,30,1)</f>
      </c>
      <c r="O18" s="56">
        <f>MID('データ入力用シート'!$M$10,31,1)</f>
      </c>
      <c r="P18" s="56">
        <f>MID('データ入力用シート'!$M$10,32,1)</f>
      </c>
      <c r="Q18" s="56">
        <f>MID('データ入力用シート'!$M$10,33,1)</f>
      </c>
      <c r="R18" s="56">
        <f>MID('データ入力用シート'!$M$10,34,1)</f>
      </c>
      <c r="S18" s="56">
        <f>MID('データ入力用シート'!$M$10,35,1)</f>
      </c>
      <c r="T18" s="56">
        <f>MID('データ入力用シート'!$M$10,36,1)</f>
      </c>
      <c r="U18" s="56">
        <f>MID('データ入力用シート'!$M$10,37,1)</f>
      </c>
      <c r="V18" s="56">
        <f>MID('データ入力用シート'!$M$10,38,1)</f>
      </c>
      <c r="W18" s="56">
        <f>MID('データ入力用シート'!$M$10,39,1)</f>
      </c>
      <c r="X18" s="56">
        <f>MID('データ入力用シート'!$M$10,40,1)</f>
      </c>
    </row>
    <row r="19" spans="2:23" ht="18.75" customHeight="1">
      <c r="B19" s="3"/>
      <c r="C19" s="3"/>
      <c r="D19" s="6"/>
      <c r="J19" s="8"/>
      <c r="K19" s="8"/>
      <c r="L19" s="8"/>
      <c r="M19" s="18"/>
      <c r="N19" s="9"/>
      <c r="O19" s="9"/>
      <c r="P19" s="9"/>
      <c r="Q19" s="9"/>
      <c r="R19" s="9"/>
      <c r="S19" s="9"/>
      <c r="T19" s="9"/>
      <c r="U19" s="9"/>
      <c r="V19" s="9"/>
      <c r="W19" s="8"/>
    </row>
    <row r="20" spans="1:24" ht="18.75" customHeight="1">
      <c r="A20" s="53"/>
      <c r="B20" s="267" t="s">
        <v>2</v>
      </c>
      <c r="C20" s="267"/>
      <c r="D20" s="268"/>
      <c r="E20" s="56">
        <f>MID('データ入力用シート'!$M$12,1,1)</f>
      </c>
      <c r="F20" s="56">
        <f>MID('データ入力用シート'!$M$12,2,1)</f>
      </c>
      <c r="G20" s="56">
        <f>MID('データ入力用シート'!$M$12,3,1)</f>
      </c>
      <c r="H20" s="56">
        <f>MID('データ入力用シート'!$M$12,4,1)</f>
      </c>
      <c r="I20" s="56">
        <f>MID('データ入力用シート'!$M$12,5,1)</f>
      </c>
      <c r="J20" s="56">
        <f>MID('データ入力用シート'!$M$12,6,1)</f>
      </c>
      <c r="K20" s="56">
        <f>MID('データ入力用シート'!$M$12,7,1)</f>
      </c>
      <c r="L20" s="56">
        <f>MID('データ入力用シート'!$M$12,8,1)</f>
      </c>
      <c r="M20" s="56">
        <f>MID('データ入力用シート'!$M$12,9,1)</f>
      </c>
      <c r="N20" s="56">
        <f>MID('データ入力用シート'!$M$12,10,1)</f>
      </c>
      <c r="O20" s="56">
        <f>MID('データ入力用シート'!$M$12,11,1)</f>
      </c>
      <c r="P20" s="56">
        <f>MID('データ入力用シート'!$M$12,12,1)</f>
      </c>
      <c r="Q20" s="56">
        <f>MID('データ入力用シート'!$M$12,13,1)</f>
      </c>
      <c r="R20" s="56">
        <f>MID('データ入力用シート'!$M$12,14,1)</f>
      </c>
      <c r="S20" s="56">
        <f>MID('データ入力用シート'!$M$12,15,1)</f>
      </c>
      <c r="T20" s="56">
        <f>MID('データ入力用シート'!$M$12,16,1)</f>
      </c>
      <c r="U20" s="160"/>
      <c r="V20" s="160"/>
      <c r="W20" s="160"/>
      <c r="X20" s="160"/>
    </row>
    <row r="21" spans="1:24" ht="18.75" customHeight="1">
      <c r="A21" s="53"/>
      <c r="B21" s="267" t="s">
        <v>3</v>
      </c>
      <c r="C21" s="267"/>
      <c r="D21" s="268"/>
      <c r="E21" s="56">
        <f>MID('データ入力用シート'!$M$13,1,1)</f>
      </c>
      <c r="F21" s="56">
        <f>MID('データ入力用シート'!$M$13,2,1)</f>
      </c>
      <c r="G21" s="56">
        <f>MID('データ入力用シート'!$M$13,3,1)</f>
      </c>
      <c r="H21" s="56">
        <f>MID('データ入力用シート'!$M$13,4,1)</f>
      </c>
      <c r="I21" s="56">
        <f>MID('データ入力用シート'!$M$13,5,1)</f>
      </c>
      <c r="J21" s="56">
        <f>MID('データ入力用シート'!$M$13,6,1)</f>
      </c>
      <c r="K21" s="56">
        <f>MID('データ入力用シート'!$M$13,7,1)</f>
      </c>
      <c r="L21" s="56">
        <f>MID('データ入力用シート'!$M$13,8,1)</f>
      </c>
      <c r="M21" s="56">
        <f>MID('データ入力用シート'!$M$13,9,1)</f>
      </c>
      <c r="N21" s="56">
        <f>MID('データ入力用シート'!$M$13,10,1)</f>
      </c>
      <c r="O21" s="56">
        <f>MID('データ入力用シート'!$M$13,11,1)</f>
      </c>
      <c r="P21" s="56">
        <f>MID('データ入力用シート'!$M$13,12,1)</f>
      </c>
      <c r="Q21" s="56">
        <f>MID('データ入力用シート'!$M$13,13,1)</f>
      </c>
      <c r="R21" s="56">
        <f>MID('データ入力用シート'!$M$13,14,1)</f>
      </c>
      <c r="S21" s="56">
        <f>MID('データ入力用シート'!$M$13,15,1)</f>
      </c>
      <c r="T21" s="56">
        <f>MID('データ入力用シート'!$M$13,16,1)</f>
      </c>
      <c r="U21" s="160"/>
      <c r="V21" s="160"/>
      <c r="W21" s="160"/>
      <c r="X21" s="160"/>
    </row>
    <row r="22" spans="21:24" ht="18.75" customHeight="1">
      <c r="U22" s="160"/>
      <c r="V22" s="160"/>
      <c r="W22" s="160"/>
      <c r="X22" s="160"/>
    </row>
    <row r="23" spans="2:24" ht="18.75" customHeight="1">
      <c r="B23" s="267" t="s">
        <v>13</v>
      </c>
      <c r="C23" s="267"/>
      <c r="D23" s="268"/>
      <c r="E23" s="56">
        <f>MID('データ入力用シート'!$M$14,1,1)</f>
      </c>
      <c r="F23" s="56">
        <f>MID('データ入力用シート'!$M$14,2,1)</f>
      </c>
      <c r="G23" s="56">
        <f>MID('データ入力用シート'!$M$14,3,1)</f>
      </c>
      <c r="H23" s="56">
        <f>MID('データ入力用シート'!$M$14,4,1)</f>
      </c>
      <c r="I23" s="56">
        <f>MID('データ入力用シート'!$M$14,5,1)</f>
      </c>
      <c r="J23" s="56">
        <f>MID('データ入力用シート'!$M$14,6,1)</f>
      </c>
      <c r="K23" s="56">
        <f>MID('データ入力用シート'!$M$14,7,1)</f>
      </c>
      <c r="L23" s="56">
        <f>MID('データ入力用シート'!$M$14,8,1)</f>
      </c>
      <c r="M23" s="56">
        <f>MID('データ入力用シート'!$M$14,9,1)</f>
      </c>
      <c r="N23" s="56">
        <f>MID('データ入力用シート'!$M$14,10,1)</f>
      </c>
      <c r="O23" s="56">
        <f>MID('データ入力用シート'!$M$14,11,1)</f>
      </c>
      <c r="P23" s="56">
        <f>MID('データ入力用シート'!$M$14,12,1)</f>
      </c>
      <c r="Q23" s="56">
        <f>MID('データ入力用シート'!$M$14,13,1)</f>
      </c>
      <c r="R23" s="8"/>
      <c r="S23" s="8"/>
      <c r="T23" s="8"/>
      <c r="U23" s="160"/>
      <c r="V23" s="160"/>
      <c r="W23" s="160"/>
      <c r="X23" s="160"/>
    </row>
    <row r="24" spans="2:24" ht="18.75" customHeight="1">
      <c r="B24" s="267" t="s">
        <v>14</v>
      </c>
      <c r="C24" s="267"/>
      <c r="D24" s="268"/>
      <c r="E24" s="57">
        <f>MID('データ入力用シート'!$M$15,1,1)</f>
      </c>
      <c r="F24" s="57">
        <f>MID('データ入力用シート'!$M$15,2,1)</f>
      </c>
      <c r="G24" s="57">
        <f>MID('データ入力用シート'!$M$15,3,1)</f>
      </c>
      <c r="H24" s="57">
        <f>MID('データ入力用シート'!$M$15,4,1)</f>
      </c>
      <c r="I24" s="57">
        <f>MID('データ入力用シート'!$M$15,5,1)</f>
      </c>
      <c r="J24" s="57">
        <f>MID('データ入力用シート'!$M$15,6,1)</f>
      </c>
      <c r="K24" s="57">
        <f>MID('データ入力用シート'!$M$15,7,1)</f>
      </c>
      <c r="L24" s="57">
        <f>MID('データ入力用シート'!$M$15,8,1)</f>
      </c>
      <c r="M24" s="57">
        <f>MID('データ入力用シート'!$M$15,9,1)</f>
      </c>
      <c r="N24" s="57">
        <f>MID('データ入力用シート'!$M$15,10,1)</f>
      </c>
      <c r="O24" s="57">
        <f>MID('データ入力用シート'!$M$15,11,1)</f>
      </c>
      <c r="P24" s="57">
        <f>MID('データ入力用シート'!$M$15,12,1)</f>
      </c>
      <c r="Q24" s="57">
        <f>MID('データ入力用シート'!$M$15,13,1)</f>
      </c>
      <c r="R24" s="8"/>
      <c r="S24" s="8"/>
      <c r="T24" s="8"/>
      <c r="U24" s="160"/>
      <c r="V24" s="160"/>
      <c r="W24" s="160"/>
      <c r="X24" s="160"/>
    </row>
    <row r="25" spans="2:24" ht="18.75" customHeight="1">
      <c r="B25" s="267" t="s">
        <v>17</v>
      </c>
      <c r="C25" s="267"/>
      <c r="D25" s="268"/>
      <c r="E25" s="281">
        <f>IF('データ入力用シート'!D16="","",'データ入力用シート'!M16)</f>
      </c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3"/>
      <c r="T25" s="9"/>
      <c r="U25" s="162"/>
      <c r="V25" s="162"/>
      <c r="W25" s="162"/>
      <c r="X25" s="162"/>
    </row>
    <row r="26" spans="1:24" ht="18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2:24" ht="18.75" customHeight="1">
      <c r="B27" s="272" t="s">
        <v>447</v>
      </c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7"/>
    </row>
    <row r="28" spans="1:24" ht="18.75" customHeight="1">
      <c r="A28" s="7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7"/>
    </row>
    <row r="29" spans="2:23" ht="18.75" customHeight="1"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</row>
    <row r="31" spans="2:23" ht="18.75" customHeight="1">
      <c r="B31" s="265" t="s">
        <v>19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</row>
    <row r="33" spans="3:24" ht="18.75" customHeight="1">
      <c r="C33" s="2" t="s">
        <v>64</v>
      </c>
      <c r="D33" s="55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3:4" ht="18.75" customHeight="1">
      <c r="C34" s="2"/>
      <c r="D34" s="2" t="s">
        <v>63</v>
      </c>
    </row>
    <row r="35" spans="3:4" ht="18.75" customHeight="1">
      <c r="C35" s="2"/>
      <c r="D35" s="2"/>
    </row>
    <row r="36" spans="3:4" ht="18.75" customHeight="1">
      <c r="C36" s="2" t="s">
        <v>20</v>
      </c>
      <c r="D36" s="2"/>
    </row>
    <row r="37" spans="3:20" ht="18.75" customHeight="1">
      <c r="C37" s="2"/>
      <c r="D37" s="2" t="s">
        <v>21</v>
      </c>
      <c r="K37" s="56">
        <f>IF('データ入力用シート'!$H$31&gt;=9,MID('データ入力用シート'!$M$31,'データ入力用シート'!$H$31-8,1),"")</f>
      </c>
      <c r="L37" s="56">
        <f>IF('データ入力用シート'!$H$31&gt;=8,MID('データ入力用シート'!$M$31,'データ入力用シート'!$H$31-7,1),"")</f>
      </c>
      <c r="M37" s="56">
        <f>IF('データ入力用シート'!$H$31&gt;=7,MID('データ入力用シート'!$M$31,'データ入力用シート'!$H$31-6,1),"")</f>
      </c>
      <c r="N37" s="56">
        <f>IF('データ入力用シート'!$H$31&gt;=6,MID('データ入力用シート'!$M$31,'データ入力用シート'!$H$31-5,1),"")</f>
      </c>
      <c r="O37" s="56">
        <f>IF('データ入力用シート'!$H$31&gt;=5,MID('データ入力用シート'!$M$31,'データ入力用シート'!$H$31-4,1),"")</f>
      </c>
      <c r="P37" s="56">
        <f>IF('データ入力用シート'!$H$31&gt;=4,MID('データ入力用シート'!$M$31,'データ入力用シート'!$H$31-3,1),"")</f>
      </c>
      <c r="Q37" s="56">
        <f>IF('データ入力用シート'!$H$31&gt;=3,MID('データ入力用シート'!$M$31,'データ入力用シート'!$H$31-2,1),"")</f>
      </c>
      <c r="R37" s="56">
        <f>IF('データ入力用シート'!$H$31&gt;=2,MID('データ入力用シート'!$M$31,'データ入力用シート'!$H$31-1,1),"")</f>
      </c>
      <c r="S37" s="56">
        <f>IF('データ入力用シート'!$H$31&gt;=1,MID('データ入力用シート'!$M$31,'データ入力用シート'!$H$31,1),"")</f>
      </c>
      <c r="T37" s="1" t="s">
        <v>37</v>
      </c>
    </row>
    <row r="38" spans="3:20" ht="18.75" customHeight="1">
      <c r="C38" s="2"/>
      <c r="D38" s="2" t="s">
        <v>50</v>
      </c>
      <c r="K38" s="56">
        <f>IF('データ入力用シート'!$H$32&gt;=9,MID('データ入力用シート'!$M$32,'データ入力用シート'!$H$32-8,1),"")</f>
      </c>
      <c r="L38" s="56">
        <f>IF('データ入力用シート'!$H$32&gt;=8,MID('データ入力用シート'!$M$32,'データ入力用シート'!$H$32-7,1),"")</f>
      </c>
      <c r="M38" s="56">
        <f>IF('データ入力用シート'!$H$32&gt;=7,MID('データ入力用シート'!$M$32,'データ入力用シート'!$H$32-6,1),"")</f>
      </c>
      <c r="N38" s="56">
        <f>IF('データ入力用シート'!$H$32&gt;=6,MID('データ入力用シート'!$M$32,'データ入力用シート'!$H$32-5,1),"")</f>
      </c>
      <c r="O38" s="56">
        <f>IF('データ入力用シート'!$H$32&gt;=5,MID('データ入力用シート'!$M$32,'データ入力用シート'!$H$32-4,1),"")</f>
      </c>
      <c r="P38" s="56">
        <f>IF('データ入力用シート'!$H$32&gt;=4,MID('データ入力用シート'!$M$32,'データ入力用シート'!$H$32-3,1),"")</f>
      </c>
      <c r="Q38" s="56">
        <f>IF('データ入力用シート'!$H$32&gt;=3,MID('データ入力用シート'!$M$32,'データ入力用シート'!$H$32-2,1),"")</f>
      </c>
      <c r="R38" s="56">
        <f>IF('データ入力用シート'!$H$32&gt;=2,MID('データ入力用シート'!$M$32,'データ入力用シート'!$H$32-1,1),"")</f>
      </c>
      <c r="S38" s="56">
        <f>IF('データ入力用シート'!$H$32&gt;=1,MID('データ入力用シート'!$M$32,'データ入力用シート'!$H$32,1),"")</f>
      </c>
      <c r="T38" s="1" t="s">
        <v>37</v>
      </c>
    </row>
    <row r="39" spans="3:20" ht="18.75" customHeight="1">
      <c r="C39" s="2"/>
      <c r="D39" s="2" t="s">
        <v>344</v>
      </c>
      <c r="K39" s="56">
        <f>IF('データ入力用シート'!$H$33&gt;=9,MID('データ入力用シート'!$M$33,'データ入力用シート'!$H$33-8,1),"")</f>
      </c>
      <c r="L39" s="56">
        <f>IF('データ入力用シート'!$H$33&gt;=8,MID('データ入力用シート'!$M$33,'データ入力用シート'!$H$33-7,1),"")</f>
      </c>
      <c r="M39" s="56">
        <f>IF('データ入力用シート'!$H$33&gt;=7,MID('データ入力用シート'!$M$33,'データ入力用シート'!$H$33-6,1),"")</f>
      </c>
      <c r="N39" s="56">
        <f>IF('データ入力用シート'!$H$33&gt;=6,MID('データ入力用シート'!$M$33,'データ入力用シート'!$H$33-5,1),"")</f>
      </c>
      <c r="O39" s="56">
        <f>IF('データ入力用シート'!$H$33&gt;=5,MID('データ入力用シート'!$M$33,'データ入力用シート'!$H$33-4,1),"")</f>
      </c>
      <c r="P39" s="56">
        <f>IF('データ入力用シート'!$H$33&gt;=4,MID('データ入力用シート'!$M$33,'データ入力用シート'!$H$33-3,1),"")</f>
      </c>
      <c r="Q39" s="56">
        <f>IF('データ入力用シート'!$H$33&gt;=3,MID('データ入力用シート'!$M$33,'データ入力用シート'!$H$33-2,1),"")</f>
      </c>
      <c r="R39" s="56">
        <f>IF('データ入力用シート'!$H$33&gt;=2,MID('データ入力用シート'!$M$33,'データ入力用シート'!$H$33-1,1),"")</f>
      </c>
      <c r="S39" s="56">
        <f>IF('データ入力用シート'!$H$33&gt;=1,MID('データ入力用シート'!$M$33,'データ入力用シート'!$H$33,1),"")</f>
      </c>
      <c r="T39" s="1" t="s">
        <v>37</v>
      </c>
    </row>
    <row r="40" ht="18.75" customHeight="1">
      <c r="D40" s="2" t="s">
        <v>345</v>
      </c>
    </row>
  </sheetData>
  <sheetProtection sheet="1"/>
  <mergeCells count="18">
    <mergeCell ref="B27:W29"/>
    <mergeCell ref="C16:D16"/>
    <mergeCell ref="B20:D20"/>
    <mergeCell ref="B25:D25"/>
    <mergeCell ref="B13:E13"/>
    <mergeCell ref="B14:E14"/>
    <mergeCell ref="F13:W14"/>
    <mergeCell ref="E25:S25"/>
    <mergeCell ref="B31:W31"/>
    <mergeCell ref="B1:W2"/>
    <mergeCell ref="B21:D21"/>
    <mergeCell ref="B9:D9"/>
    <mergeCell ref="C10:D10"/>
    <mergeCell ref="C11:D11"/>
    <mergeCell ref="B17:D17"/>
    <mergeCell ref="P4:Q4"/>
    <mergeCell ref="B23:D23"/>
    <mergeCell ref="B24:D2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">
      <pane ySplit="1" topLeftCell="A30" activePane="bottomLeft" state="frozen"/>
      <selection pane="topLeft" activeCell="A1" sqref="A1"/>
      <selection pane="bottomLeft" activeCell="C45" sqref="C45"/>
    </sheetView>
  </sheetViews>
  <sheetFormatPr defaultColWidth="9.00390625" defaultRowHeight="15" customHeight="1"/>
  <cols>
    <col min="1" max="1" width="15.50390625" style="23" bestFit="1" customWidth="1"/>
    <col min="2" max="2" width="22.50390625" style="26" bestFit="1" customWidth="1"/>
    <col min="3" max="3" width="4.50390625" style="29" bestFit="1" customWidth="1"/>
    <col min="4" max="4" width="3.75390625" style="25" customWidth="1"/>
    <col min="5" max="5" width="15.50390625" style="25" customWidth="1"/>
    <col min="6" max="6" width="22.50390625" style="25" customWidth="1"/>
    <col min="7" max="7" width="4.50390625" style="25" customWidth="1"/>
    <col min="8" max="16384" width="9.00390625" style="25" customWidth="1"/>
  </cols>
  <sheetData>
    <row r="1" spans="1:7" ht="37.5" customHeight="1">
      <c r="A1" s="136"/>
      <c r="B1" s="290" t="s">
        <v>348</v>
      </c>
      <c r="C1" s="290"/>
      <c r="D1" s="290"/>
      <c r="E1" s="290"/>
      <c r="F1" s="289" t="s">
        <v>349</v>
      </c>
      <c r="G1" s="289"/>
    </row>
    <row r="2" spans="1:7" ht="22.5" customHeight="1">
      <c r="A2" s="47" t="s">
        <v>293</v>
      </c>
      <c r="B2" s="291" t="str">
        <f>'データ入力用シート'!$D$10&amp;" "&amp;'データ入力用シート'!$D$23</f>
        <v> </v>
      </c>
      <c r="C2" s="291"/>
      <c r="D2" s="291"/>
      <c r="E2" s="291"/>
      <c r="F2" s="291"/>
      <c r="G2" s="291"/>
    </row>
    <row r="3" spans="2:3" ht="11.25" customHeight="1">
      <c r="B3" s="24"/>
      <c r="C3" s="22"/>
    </row>
    <row r="4" spans="1:7" ht="15" customHeight="1">
      <c r="A4" s="69" t="s">
        <v>66</v>
      </c>
      <c r="B4" s="70"/>
      <c r="C4" s="69"/>
      <c r="D4" s="71"/>
      <c r="E4" s="71"/>
      <c r="F4" s="71"/>
      <c r="G4" s="71"/>
    </row>
    <row r="5" spans="1:7" s="27" customFormat="1" ht="15" customHeight="1">
      <c r="A5" s="86" t="s">
        <v>291</v>
      </c>
      <c r="B5" s="87" t="s">
        <v>68</v>
      </c>
      <c r="C5" s="72" t="s">
        <v>67</v>
      </c>
      <c r="D5" s="73"/>
      <c r="E5" s="86" t="s">
        <v>291</v>
      </c>
      <c r="F5" s="87" t="s">
        <v>68</v>
      </c>
      <c r="G5" s="72" t="s">
        <v>67</v>
      </c>
    </row>
    <row r="6" spans="1:7" s="28" customFormat="1" ht="15" customHeight="1">
      <c r="A6" s="292" t="s">
        <v>69</v>
      </c>
      <c r="B6" s="74" t="s">
        <v>70</v>
      </c>
      <c r="C6" s="118"/>
      <c r="D6" s="75"/>
      <c r="E6" s="288" t="s">
        <v>195</v>
      </c>
      <c r="F6" s="74" t="s">
        <v>196</v>
      </c>
      <c r="G6" s="118"/>
    </row>
    <row r="7" spans="1:7" s="28" customFormat="1" ht="15" customHeight="1">
      <c r="A7" s="292"/>
      <c r="B7" s="74" t="s">
        <v>72</v>
      </c>
      <c r="C7" s="118"/>
      <c r="D7" s="75"/>
      <c r="E7" s="288"/>
      <c r="F7" s="74" t="s">
        <v>197</v>
      </c>
      <c r="G7" s="118"/>
    </row>
    <row r="8" spans="1:7" s="28" customFormat="1" ht="15" customHeight="1">
      <c r="A8" s="288" t="s">
        <v>75</v>
      </c>
      <c r="B8" s="74" t="s">
        <v>76</v>
      </c>
      <c r="C8" s="118"/>
      <c r="D8" s="75"/>
      <c r="E8" s="89" t="s">
        <v>71</v>
      </c>
      <c r="F8" s="76" t="s">
        <v>71</v>
      </c>
      <c r="G8" s="118"/>
    </row>
    <row r="9" spans="1:7" s="28" customFormat="1" ht="15" customHeight="1">
      <c r="A9" s="288"/>
      <c r="B9" s="76" t="s">
        <v>78</v>
      </c>
      <c r="C9" s="118"/>
      <c r="D9" s="75"/>
      <c r="E9" s="288" t="s">
        <v>73</v>
      </c>
      <c r="F9" s="76" t="s">
        <v>74</v>
      </c>
      <c r="G9" s="118"/>
    </row>
    <row r="10" spans="1:7" s="28" customFormat="1" ht="15" customHeight="1">
      <c r="A10" s="288" t="s">
        <v>81</v>
      </c>
      <c r="B10" s="77" t="s">
        <v>82</v>
      </c>
      <c r="C10" s="118"/>
      <c r="D10" s="75"/>
      <c r="E10" s="288"/>
      <c r="F10" s="76" t="s">
        <v>77</v>
      </c>
      <c r="G10" s="118"/>
    </row>
    <row r="11" spans="1:7" s="28" customFormat="1" ht="15" customHeight="1">
      <c r="A11" s="288"/>
      <c r="B11" s="77" t="s">
        <v>83</v>
      </c>
      <c r="C11" s="118"/>
      <c r="D11" s="75"/>
      <c r="E11" s="288" t="s">
        <v>79</v>
      </c>
      <c r="F11" s="77" t="s">
        <v>80</v>
      </c>
      <c r="G11" s="118"/>
    </row>
    <row r="12" spans="1:7" s="28" customFormat="1" ht="15" customHeight="1">
      <c r="A12" s="89" t="s">
        <v>85</v>
      </c>
      <c r="B12" s="76" t="s">
        <v>85</v>
      </c>
      <c r="C12" s="118"/>
      <c r="D12" s="75"/>
      <c r="E12" s="288"/>
      <c r="F12" s="76" t="s">
        <v>79</v>
      </c>
      <c r="G12" s="118"/>
    </row>
    <row r="13" spans="1:7" s="28" customFormat="1" ht="15" customHeight="1">
      <c r="A13" s="90" t="s">
        <v>88</v>
      </c>
      <c r="B13" s="77" t="s">
        <v>88</v>
      </c>
      <c r="C13" s="118"/>
      <c r="D13" s="75"/>
      <c r="E13" s="89" t="s">
        <v>84</v>
      </c>
      <c r="F13" s="76" t="s">
        <v>84</v>
      </c>
      <c r="G13" s="118"/>
    </row>
    <row r="14" spans="1:7" s="28" customFormat="1" ht="15" customHeight="1">
      <c r="A14" s="288" t="s">
        <v>90</v>
      </c>
      <c r="B14" s="76" t="s">
        <v>91</v>
      </c>
      <c r="C14" s="118"/>
      <c r="D14" s="75"/>
      <c r="E14" s="288" t="s">
        <v>86</v>
      </c>
      <c r="F14" s="77" t="s">
        <v>87</v>
      </c>
      <c r="G14" s="118"/>
    </row>
    <row r="15" spans="1:7" s="28" customFormat="1" ht="15" customHeight="1">
      <c r="A15" s="288"/>
      <c r="B15" s="76" t="s">
        <v>93</v>
      </c>
      <c r="C15" s="118"/>
      <c r="D15" s="75"/>
      <c r="E15" s="288"/>
      <c r="F15" s="77" t="s">
        <v>89</v>
      </c>
      <c r="G15" s="118"/>
    </row>
    <row r="16" spans="1:7" s="28" customFormat="1" ht="15" customHeight="1">
      <c r="A16" s="288"/>
      <c r="B16" s="76" t="s">
        <v>95</v>
      </c>
      <c r="C16" s="118"/>
      <c r="D16" s="75"/>
      <c r="E16" s="288"/>
      <c r="F16" s="77" t="s">
        <v>92</v>
      </c>
      <c r="G16" s="118"/>
    </row>
    <row r="17" spans="1:7" s="28" customFormat="1" ht="15" customHeight="1">
      <c r="A17" s="288"/>
      <c r="B17" s="78" t="s">
        <v>97</v>
      </c>
      <c r="C17" s="119"/>
      <c r="D17" s="75"/>
      <c r="E17" s="288"/>
      <c r="F17" s="77" t="s">
        <v>94</v>
      </c>
      <c r="G17" s="118"/>
    </row>
    <row r="18" spans="1:7" s="28" customFormat="1" ht="15" customHeight="1">
      <c r="A18" s="134" t="s">
        <v>284</v>
      </c>
      <c r="B18" s="284"/>
      <c r="C18" s="285"/>
      <c r="D18" s="75"/>
      <c r="E18" s="288"/>
      <c r="F18" s="77" t="s">
        <v>96</v>
      </c>
      <c r="G18" s="118"/>
    </row>
    <row r="19" spans="1:7" s="28" customFormat="1" ht="15" customHeight="1">
      <c r="A19" s="89" t="s">
        <v>100</v>
      </c>
      <c r="B19" s="77" t="s">
        <v>101</v>
      </c>
      <c r="C19" s="118"/>
      <c r="D19" s="75"/>
      <c r="E19" s="288"/>
      <c r="F19" s="77" t="s">
        <v>98</v>
      </c>
      <c r="G19" s="118"/>
    </row>
    <row r="20" spans="1:7" s="28" customFormat="1" ht="15" customHeight="1">
      <c r="A20" s="89" t="s">
        <v>103</v>
      </c>
      <c r="B20" s="76" t="s">
        <v>103</v>
      </c>
      <c r="C20" s="118"/>
      <c r="D20" s="75"/>
      <c r="E20" s="288"/>
      <c r="F20" s="77" t="s">
        <v>99</v>
      </c>
      <c r="G20" s="118"/>
    </row>
    <row r="21" spans="1:7" s="28" customFormat="1" ht="15" customHeight="1">
      <c r="A21" s="90" t="s">
        <v>105</v>
      </c>
      <c r="B21" s="74" t="s">
        <v>106</v>
      </c>
      <c r="C21" s="118"/>
      <c r="D21" s="75"/>
      <c r="E21" s="288"/>
      <c r="F21" s="77" t="s">
        <v>102</v>
      </c>
      <c r="G21" s="118"/>
    </row>
    <row r="22" spans="1:7" s="28" customFormat="1" ht="15" customHeight="1">
      <c r="A22" s="88" t="s">
        <v>108</v>
      </c>
      <c r="B22" s="77" t="s">
        <v>108</v>
      </c>
      <c r="C22" s="118"/>
      <c r="D22" s="75"/>
      <c r="E22" s="288"/>
      <c r="F22" s="77" t="s">
        <v>104</v>
      </c>
      <c r="G22" s="118"/>
    </row>
    <row r="23" spans="1:7" s="28" customFormat="1" ht="15" customHeight="1">
      <c r="A23" s="288" t="s">
        <v>110</v>
      </c>
      <c r="B23" s="76" t="s">
        <v>111</v>
      </c>
      <c r="C23" s="118"/>
      <c r="D23" s="75"/>
      <c r="E23" s="288"/>
      <c r="F23" s="77" t="s">
        <v>107</v>
      </c>
      <c r="G23" s="118"/>
    </row>
    <row r="24" spans="1:7" s="28" customFormat="1" ht="15" customHeight="1">
      <c r="A24" s="288"/>
      <c r="B24" s="76" t="s">
        <v>113</v>
      </c>
      <c r="C24" s="118"/>
      <c r="D24" s="75"/>
      <c r="E24" s="288"/>
      <c r="F24" s="77" t="s">
        <v>109</v>
      </c>
      <c r="G24" s="118"/>
    </row>
    <row r="25" spans="1:7" s="28" customFormat="1" ht="15" customHeight="1">
      <c r="A25" s="288" t="s">
        <v>115</v>
      </c>
      <c r="B25" s="77" t="s">
        <v>116</v>
      </c>
      <c r="C25" s="118"/>
      <c r="D25" s="75"/>
      <c r="E25" s="288"/>
      <c r="F25" s="77" t="s">
        <v>112</v>
      </c>
      <c r="G25" s="118"/>
    </row>
    <row r="26" spans="1:7" s="28" customFormat="1" ht="15" customHeight="1">
      <c r="A26" s="288"/>
      <c r="B26" s="77" t="s">
        <v>118</v>
      </c>
      <c r="C26" s="118"/>
      <c r="D26" s="75"/>
      <c r="E26" s="288"/>
      <c r="F26" s="77" t="s">
        <v>114</v>
      </c>
      <c r="G26" s="118"/>
    </row>
    <row r="27" spans="1:7" s="28" customFormat="1" ht="15" customHeight="1">
      <c r="A27" s="288"/>
      <c r="B27" s="77" t="s">
        <v>120</v>
      </c>
      <c r="C27" s="118"/>
      <c r="D27" s="75"/>
      <c r="E27" s="288"/>
      <c r="F27" s="77" t="s">
        <v>117</v>
      </c>
      <c r="G27" s="118"/>
    </row>
    <row r="28" spans="1:7" s="28" customFormat="1" ht="15" customHeight="1">
      <c r="A28" s="288"/>
      <c r="B28" s="77" t="s">
        <v>122</v>
      </c>
      <c r="C28" s="118"/>
      <c r="D28" s="75"/>
      <c r="E28" s="288"/>
      <c r="F28" s="77" t="s">
        <v>119</v>
      </c>
      <c r="G28" s="118"/>
    </row>
    <row r="29" spans="1:7" s="28" customFormat="1" ht="15" customHeight="1">
      <c r="A29" s="288"/>
      <c r="B29" s="77" t="s">
        <v>124</v>
      </c>
      <c r="C29" s="118"/>
      <c r="D29" s="75"/>
      <c r="E29" s="288"/>
      <c r="F29" s="77" t="s">
        <v>121</v>
      </c>
      <c r="G29" s="118"/>
    </row>
    <row r="30" spans="1:7" s="28" customFormat="1" ht="15" customHeight="1">
      <c r="A30" s="288"/>
      <c r="B30" s="77" t="s">
        <v>125</v>
      </c>
      <c r="C30" s="118"/>
      <c r="D30" s="75"/>
      <c r="E30" s="288"/>
      <c r="F30" s="78" t="s">
        <v>123</v>
      </c>
      <c r="G30" s="119"/>
    </row>
    <row r="31" spans="1:7" s="28" customFormat="1" ht="15" customHeight="1">
      <c r="A31" s="89" t="s">
        <v>127</v>
      </c>
      <c r="B31" s="77" t="s">
        <v>128</v>
      </c>
      <c r="C31" s="118"/>
      <c r="D31" s="75"/>
      <c r="E31" s="134" t="s">
        <v>284</v>
      </c>
      <c r="F31" s="284"/>
      <c r="G31" s="285"/>
    </row>
    <row r="32" spans="1:7" s="28" customFormat="1" ht="15" customHeight="1">
      <c r="A32" s="89" t="s">
        <v>130</v>
      </c>
      <c r="B32" s="77" t="s">
        <v>131</v>
      </c>
      <c r="C32" s="118"/>
      <c r="D32" s="75"/>
      <c r="E32" s="288" t="s">
        <v>126</v>
      </c>
      <c r="F32" s="76" t="s">
        <v>126</v>
      </c>
      <c r="G32" s="118"/>
    </row>
    <row r="33" spans="1:7" s="28" customFormat="1" ht="15" customHeight="1">
      <c r="A33" s="89" t="s">
        <v>133</v>
      </c>
      <c r="B33" s="76" t="s">
        <v>133</v>
      </c>
      <c r="C33" s="118"/>
      <c r="D33" s="75"/>
      <c r="E33" s="288"/>
      <c r="F33" s="76" t="s">
        <v>129</v>
      </c>
      <c r="G33" s="118"/>
    </row>
    <row r="34" spans="1:7" s="28" customFormat="1" ht="15" customHeight="1">
      <c r="A34" s="89" t="s">
        <v>135</v>
      </c>
      <c r="B34" s="76" t="s">
        <v>135</v>
      </c>
      <c r="C34" s="118"/>
      <c r="D34" s="75"/>
      <c r="E34" s="89" t="s">
        <v>132</v>
      </c>
      <c r="F34" s="76" t="s">
        <v>132</v>
      </c>
      <c r="G34" s="118"/>
    </row>
    <row r="35" spans="1:7" s="28" customFormat="1" ht="15" customHeight="1">
      <c r="A35" s="89" t="s">
        <v>136</v>
      </c>
      <c r="B35" s="76" t="s">
        <v>136</v>
      </c>
      <c r="C35" s="118"/>
      <c r="D35" s="75"/>
      <c r="E35" s="89" t="s">
        <v>134</v>
      </c>
      <c r="F35" s="78" t="s">
        <v>134</v>
      </c>
      <c r="G35" s="119"/>
    </row>
    <row r="36" spans="1:7" s="28" customFormat="1" ht="15" customHeight="1">
      <c r="A36" s="288" t="s">
        <v>137</v>
      </c>
      <c r="B36" s="76" t="s">
        <v>138</v>
      </c>
      <c r="C36" s="118"/>
      <c r="D36" s="75"/>
      <c r="E36" s="135" t="s">
        <v>284</v>
      </c>
      <c r="F36" s="286"/>
      <c r="G36" s="287"/>
    </row>
    <row r="37" spans="1:7" s="28" customFormat="1" ht="15" customHeight="1">
      <c r="A37" s="288"/>
      <c r="B37" s="76" t="s">
        <v>140</v>
      </c>
      <c r="C37" s="118"/>
      <c r="D37" s="75"/>
      <c r="E37" s="75"/>
      <c r="F37" s="75"/>
      <c r="G37" s="75"/>
    </row>
    <row r="38" spans="1:7" s="28" customFormat="1" ht="15" customHeight="1">
      <c r="A38" s="288"/>
      <c r="B38" s="76" t="s">
        <v>141</v>
      </c>
      <c r="C38" s="118"/>
      <c r="D38" s="75"/>
      <c r="E38" s="69" t="s">
        <v>139</v>
      </c>
      <c r="F38" s="79"/>
      <c r="G38" s="69"/>
    </row>
    <row r="39" spans="1:7" s="28" customFormat="1" ht="15" customHeight="1">
      <c r="A39" s="89" t="s">
        <v>144</v>
      </c>
      <c r="B39" s="76" t="s">
        <v>144</v>
      </c>
      <c r="C39" s="118"/>
      <c r="D39" s="75"/>
      <c r="E39" s="86" t="s">
        <v>291</v>
      </c>
      <c r="F39" s="87" t="s">
        <v>68</v>
      </c>
      <c r="G39" s="72" t="s">
        <v>67</v>
      </c>
    </row>
    <row r="40" spans="1:7" s="28" customFormat="1" ht="15" customHeight="1">
      <c r="A40" s="88" t="s">
        <v>146</v>
      </c>
      <c r="B40" s="77" t="s">
        <v>146</v>
      </c>
      <c r="C40" s="118"/>
      <c r="D40" s="75"/>
      <c r="E40" s="89" t="s">
        <v>142</v>
      </c>
      <c r="F40" s="92" t="s">
        <v>143</v>
      </c>
      <c r="G40" s="118"/>
    </row>
    <row r="41" spans="1:7" s="28" customFormat="1" ht="15" customHeight="1">
      <c r="A41" s="89" t="s">
        <v>148</v>
      </c>
      <c r="B41" s="76" t="s">
        <v>148</v>
      </c>
      <c r="C41" s="118"/>
      <c r="D41" s="75"/>
      <c r="E41" s="89" t="s">
        <v>145</v>
      </c>
      <c r="F41" s="76" t="s">
        <v>145</v>
      </c>
      <c r="G41" s="118"/>
    </row>
    <row r="42" spans="1:7" s="28" customFormat="1" ht="15" customHeight="1">
      <c r="A42" s="288" t="s">
        <v>149</v>
      </c>
      <c r="B42" s="76" t="s">
        <v>150</v>
      </c>
      <c r="C42" s="118"/>
      <c r="D42" s="75"/>
      <c r="E42" s="89" t="s">
        <v>147</v>
      </c>
      <c r="F42" s="76" t="s">
        <v>147</v>
      </c>
      <c r="G42" s="118"/>
    </row>
    <row r="43" spans="1:7" s="28" customFormat="1" ht="15" customHeight="1">
      <c r="A43" s="288"/>
      <c r="B43" s="76" t="s">
        <v>152</v>
      </c>
      <c r="C43" s="118"/>
      <c r="D43" s="75"/>
      <c r="E43" s="89" t="s">
        <v>108</v>
      </c>
      <c r="F43" s="76" t="s">
        <v>108</v>
      </c>
      <c r="G43" s="118"/>
    </row>
    <row r="44" spans="1:7" s="28" customFormat="1" ht="15" customHeight="1">
      <c r="A44" s="288" t="s">
        <v>153</v>
      </c>
      <c r="B44" s="77" t="s">
        <v>154</v>
      </c>
      <c r="C44" s="118"/>
      <c r="D44" s="75"/>
      <c r="E44" s="288" t="s">
        <v>151</v>
      </c>
      <c r="F44" s="76" t="s">
        <v>111</v>
      </c>
      <c r="G44" s="118"/>
    </row>
    <row r="45" spans="1:7" s="28" customFormat="1" ht="15" customHeight="1">
      <c r="A45" s="288"/>
      <c r="B45" s="76" t="s">
        <v>156</v>
      </c>
      <c r="C45" s="118"/>
      <c r="D45" s="75"/>
      <c r="E45" s="288"/>
      <c r="F45" s="76" t="s">
        <v>113</v>
      </c>
      <c r="G45" s="118"/>
    </row>
    <row r="46" spans="1:7" s="28" customFormat="1" ht="15" customHeight="1">
      <c r="A46" s="89" t="s">
        <v>157</v>
      </c>
      <c r="B46" s="76" t="s">
        <v>157</v>
      </c>
      <c r="C46" s="118"/>
      <c r="D46" s="75"/>
      <c r="E46" s="288"/>
      <c r="F46" s="77" t="s">
        <v>155</v>
      </c>
      <c r="G46" s="118"/>
    </row>
    <row r="47" spans="1:7" s="28" customFormat="1" ht="15" customHeight="1">
      <c r="A47" s="288" t="s">
        <v>160</v>
      </c>
      <c r="B47" s="77" t="s">
        <v>161</v>
      </c>
      <c r="C47" s="118"/>
      <c r="D47" s="75"/>
      <c r="E47" s="288"/>
      <c r="F47" s="92" t="s">
        <v>125</v>
      </c>
      <c r="G47" s="118"/>
    </row>
    <row r="48" spans="1:7" s="28" customFormat="1" ht="15" customHeight="1">
      <c r="A48" s="288"/>
      <c r="B48" s="77" t="s">
        <v>164</v>
      </c>
      <c r="C48" s="118"/>
      <c r="D48" s="75"/>
      <c r="E48" s="89" t="s">
        <v>158</v>
      </c>
      <c r="F48" s="92" t="s">
        <v>159</v>
      </c>
      <c r="G48" s="118"/>
    </row>
    <row r="49" spans="1:7" s="28" customFormat="1" ht="15" customHeight="1">
      <c r="A49" s="89" t="s">
        <v>166</v>
      </c>
      <c r="B49" s="76" t="s">
        <v>166</v>
      </c>
      <c r="C49" s="118"/>
      <c r="D49" s="75"/>
      <c r="E49" s="90" t="s">
        <v>162</v>
      </c>
      <c r="F49" s="92" t="s">
        <v>163</v>
      </c>
      <c r="G49" s="118"/>
    </row>
    <row r="50" spans="1:7" s="28" customFormat="1" ht="15" customHeight="1">
      <c r="A50" s="89" t="s">
        <v>169</v>
      </c>
      <c r="B50" s="77" t="s">
        <v>170</v>
      </c>
      <c r="C50" s="118"/>
      <c r="D50" s="75"/>
      <c r="E50" s="89" t="s">
        <v>165</v>
      </c>
      <c r="F50" s="93" t="s">
        <v>165</v>
      </c>
      <c r="G50" s="118"/>
    </row>
    <row r="51" spans="1:7" s="28" customFormat="1" ht="15" customHeight="1">
      <c r="A51" s="88" t="s">
        <v>172</v>
      </c>
      <c r="B51" s="77" t="s">
        <v>173</v>
      </c>
      <c r="C51" s="118"/>
      <c r="D51" s="75"/>
      <c r="E51" s="89" t="s">
        <v>167</v>
      </c>
      <c r="F51" s="93" t="s">
        <v>168</v>
      </c>
      <c r="G51" s="118"/>
    </row>
    <row r="52" spans="1:7" s="28" customFormat="1" ht="15" customHeight="1">
      <c r="A52" s="89" t="s">
        <v>175</v>
      </c>
      <c r="B52" s="76" t="s">
        <v>175</v>
      </c>
      <c r="C52" s="118"/>
      <c r="D52" s="75"/>
      <c r="E52" s="89" t="s">
        <v>171</v>
      </c>
      <c r="F52" s="76" t="s">
        <v>171</v>
      </c>
      <c r="G52" s="118"/>
    </row>
    <row r="53" spans="1:7" s="28" customFormat="1" ht="15" customHeight="1">
      <c r="A53" s="288" t="s">
        <v>177</v>
      </c>
      <c r="B53" s="77" t="s">
        <v>178</v>
      </c>
      <c r="C53" s="118"/>
      <c r="D53" s="75"/>
      <c r="E53" s="89" t="s">
        <v>174</v>
      </c>
      <c r="F53" s="76" t="s">
        <v>174</v>
      </c>
      <c r="G53" s="118"/>
    </row>
    <row r="54" spans="1:7" s="28" customFormat="1" ht="15" customHeight="1">
      <c r="A54" s="288"/>
      <c r="B54" s="77" t="s">
        <v>181</v>
      </c>
      <c r="C54" s="118"/>
      <c r="D54" s="75"/>
      <c r="E54" s="89" t="s">
        <v>176</v>
      </c>
      <c r="F54" s="76" t="s">
        <v>176</v>
      </c>
      <c r="G54" s="118"/>
    </row>
    <row r="55" spans="1:7" s="28" customFormat="1" ht="15" customHeight="1">
      <c r="A55" s="292" t="s">
        <v>183</v>
      </c>
      <c r="B55" s="77" t="s">
        <v>184</v>
      </c>
      <c r="C55" s="118"/>
      <c r="D55" s="75"/>
      <c r="E55" s="89" t="s">
        <v>179</v>
      </c>
      <c r="F55" s="76" t="s">
        <v>180</v>
      </c>
      <c r="G55" s="118"/>
    </row>
    <row r="56" spans="1:7" s="28" customFormat="1" ht="15" customHeight="1">
      <c r="A56" s="292"/>
      <c r="B56" s="77" t="s">
        <v>186</v>
      </c>
      <c r="C56" s="118"/>
      <c r="D56" s="75"/>
      <c r="E56" s="89" t="s">
        <v>182</v>
      </c>
      <c r="F56" s="76" t="s">
        <v>182</v>
      </c>
      <c r="G56" s="118"/>
    </row>
    <row r="57" spans="1:7" s="28" customFormat="1" ht="15" customHeight="1">
      <c r="A57" s="292"/>
      <c r="B57" s="77" t="s">
        <v>188</v>
      </c>
      <c r="C57" s="118"/>
      <c r="D57" s="75"/>
      <c r="E57" s="90" t="s">
        <v>185</v>
      </c>
      <c r="F57" s="74" t="s">
        <v>185</v>
      </c>
      <c r="G57" s="118"/>
    </row>
    <row r="58" spans="1:7" s="28" customFormat="1" ht="15" customHeight="1">
      <c r="A58" s="292"/>
      <c r="B58" s="77" t="s">
        <v>191</v>
      </c>
      <c r="C58" s="118"/>
      <c r="D58" s="75"/>
      <c r="E58" s="90" t="s">
        <v>187</v>
      </c>
      <c r="F58" s="93" t="s">
        <v>187</v>
      </c>
      <c r="G58" s="118"/>
    </row>
    <row r="59" spans="1:7" s="28" customFormat="1" ht="15" customHeight="1">
      <c r="A59" s="88" t="s">
        <v>193</v>
      </c>
      <c r="B59" s="77" t="s">
        <v>193</v>
      </c>
      <c r="C59" s="118"/>
      <c r="D59" s="75"/>
      <c r="E59" s="89" t="s">
        <v>189</v>
      </c>
      <c r="F59" s="92" t="s">
        <v>190</v>
      </c>
      <c r="G59" s="118"/>
    </row>
    <row r="60" spans="1:7" s="28" customFormat="1" ht="15" customHeight="1">
      <c r="A60" s="91" t="s">
        <v>194</v>
      </c>
      <c r="B60" s="80" t="s">
        <v>194</v>
      </c>
      <c r="C60" s="120"/>
      <c r="D60" s="75"/>
      <c r="E60" s="89" t="s">
        <v>192</v>
      </c>
      <c r="F60" s="78" t="s">
        <v>192</v>
      </c>
      <c r="G60" s="119"/>
    </row>
    <row r="61" spans="4:7" s="28" customFormat="1" ht="15" customHeight="1">
      <c r="D61" s="75"/>
      <c r="E61" s="135" t="s">
        <v>284</v>
      </c>
      <c r="F61" s="286"/>
      <c r="G61" s="287"/>
    </row>
    <row r="62" spans="1:7" s="28" customFormat="1" ht="15" customHeight="1">
      <c r="A62" s="75"/>
      <c r="B62" s="75"/>
      <c r="C62" s="75"/>
      <c r="D62" s="75"/>
      <c r="E62" s="75"/>
      <c r="F62" s="75"/>
      <c r="G62" s="75"/>
    </row>
    <row r="63" spans="1:7" s="28" customFormat="1" ht="15" customHeight="1">
      <c r="A63" s="69" t="s">
        <v>198</v>
      </c>
      <c r="B63" s="79"/>
      <c r="C63" s="69"/>
      <c r="D63" s="75"/>
      <c r="E63" s="69" t="s">
        <v>199</v>
      </c>
      <c r="F63" s="81"/>
      <c r="G63" s="69"/>
    </row>
    <row r="64" spans="1:7" s="28" customFormat="1" ht="15" customHeight="1">
      <c r="A64" s="86" t="s">
        <v>291</v>
      </c>
      <c r="B64" s="87" t="s">
        <v>68</v>
      </c>
      <c r="C64" s="72" t="s">
        <v>67</v>
      </c>
      <c r="D64" s="75"/>
      <c r="E64" s="86" t="s">
        <v>291</v>
      </c>
      <c r="F64" s="87" t="s">
        <v>68</v>
      </c>
      <c r="G64" s="72" t="s">
        <v>67</v>
      </c>
    </row>
    <row r="65" spans="1:7" s="28" customFormat="1" ht="15" customHeight="1">
      <c r="A65" s="288" t="s">
        <v>200</v>
      </c>
      <c r="B65" s="76" t="s">
        <v>111</v>
      </c>
      <c r="C65" s="121"/>
      <c r="D65" s="75"/>
      <c r="E65" s="288" t="s">
        <v>201</v>
      </c>
      <c r="F65" s="76" t="s">
        <v>202</v>
      </c>
      <c r="G65" s="118"/>
    </row>
    <row r="66" spans="1:7" s="28" customFormat="1" ht="15" customHeight="1">
      <c r="A66" s="288"/>
      <c r="B66" s="76" t="s">
        <v>113</v>
      </c>
      <c r="C66" s="121"/>
      <c r="D66" s="75"/>
      <c r="E66" s="288"/>
      <c r="F66" s="76" t="s">
        <v>203</v>
      </c>
      <c r="G66" s="118"/>
    </row>
    <row r="67" spans="1:7" s="28" customFormat="1" ht="15" customHeight="1">
      <c r="A67" s="288"/>
      <c r="B67" s="76" t="s">
        <v>204</v>
      </c>
      <c r="C67" s="121"/>
      <c r="D67" s="75"/>
      <c r="E67" s="288"/>
      <c r="F67" s="76" t="s">
        <v>205</v>
      </c>
      <c r="G67" s="118"/>
    </row>
    <row r="68" spans="1:7" s="28" customFormat="1" ht="15" customHeight="1">
      <c r="A68" s="288"/>
      <c r="B68" s="76" t="s">
        <v>352</v>
      </c>
      <c r="C68" s="121"/>
      <c r="D68" s="75"/>
      <c r="E68" s="288"/>
      <c r="F68" s="76" t="s">
        <v>206</v>
      </c>
      <c r="G68" s="118"/>
    </row>
    <row r="69" spans="1:7" s="28" customFormat="1" ht="15" customHeight="1">
      <c r="A69" s="288"/>
      <c r="B69" s="76" t="s">
        <v>207</v>
      </c>
      <c r="C69" s="121"/>
      <c r="D69" s="75"/>
      <c r="E69" s="288"/>
      <c r="F69" s="78" t="s">
        <v>208</v>
      </c>
      <c r="G69" s="119"/>
    </row>
    <row r="70" spans="1:7" s="28" customFormat="1" ht="15" customHeight="1">
      <c r="A70" s="288" t="s">
        <v>209</v>
      </c>
      <c r="B70" s="76" t="s">
        <v>210</v>
      </c>
      <c r="C70" s="121"/>
      <c r="D70" s="75"/>
      <c r="E70" s="134" t="s">
        <v>284</v>
      </c>
      <c r="F70" s="284"/>
      <c r="G70" s="285"/>
    </row>
    <row r="71" spans="1:7" s="28" customFormat="1" ht="15" customHeight="1">
      <c r="A71" s="288"/>
      <c r="B71" s="76" t="s">
        <v>211</v>
      </c>
      <c r="C71" s="121"/>
      <c r="D71" s="75"/>
      <c r="E71" s="288" t="s">
        <v>212</v>
      </c>
      <c r="F71" s="76" t="s">
        <v>213</v>
      </c>
      <c r="G71" s="118"/>
    </row>
    <row r="72" spans="1:7" s="28" customFormat="1" ht="15" customHeight="1">
      <c r="A72" s="288"/>
      <c r="B72" s="76" t="s">
        <v>214</v>
      </c>
      <c r="C72" s="121"/>
      <c r="D72" s="75"/>
      <c r="E72" s="288"/>
      <c r="F72" s="76" t="s">
        <v>215</v>
      </c>
      <c r="G72" s="118"/>
    </row>
    <row r="73" spans="1:7" s="28" customFormat="1" ht="15" customHeight="1">
      <c r="A73" s="89" t="s">
        <v>216</v>
      </c>
      <c r="B73" s="76" t="s">
        <v>216</v>
      </c>
      <c r="C73" s="121"/>
      <c r="D73" s="75"/>
      <c r="E73" s="288"/>
      <c r="F73" s="76" t="s">
        <v>217</v>
      </c>
      <c r="G73" s="118"/>
    </row>
    <row r="74" spans="1:7" s="28" customFormat="1" ht="15" customHeight="1">
      <c r="A74" s="89" t="s">
        <v>218</v>
      </c>
      <c r="B74" s="76" t="s">
        <v>218</v>
      </c>
      <c r="C74" s="121"/>
      <c r="D74" s="75"/>
      <c r="E74" s="288"/>
      <c r="F74" s="76" t="s">
        <v>219</v>
      </c>
      <c r="G74" s="118"/>
    </row>
    <row r="75" spans="1:7" s="28" customFormat="1" ht="15" customHeight="1">
      <c r="A75" s="89" t="s">
        <v>220</v>
      </c>
      <c r="B75" s="76" t="s">
        <v>220</v>
      </c>
      <c r="C75" s="121"/>
      <c r="D75" s="75"/>
      <c r="E75" s="288"/>
      <c r="F75" s="76" t="s">
        <v>221</v>
      </c>
      <c r="G75" s="118"/>
    </row>
    <row r="76" spans="1:7" s="28" customFormat="1" ht="15" customHeight="1">
      <c r="A76" s="89" t="s">
        <v>132</v>
      </c>
      <c r="B76" s="76" t="s">
        <v>222</v>
      </c>
      <c r="C76" s="121"/>
      <c r="D76" s="75"/>
      <c r="E76" s="288"/>
      <c r="F76" s="76" t="s">
        <v>223</v>
      </c>
      <c r="G76" s="118"/>
    </row>
    <row r="77" spans="1:7" s="28" customFormat="1" ht="15" customHeight="1">
      <c r="A77" s="89" t="s">
        <v>224</v>
      </c>
      <c r="B77" s="78" t="s">
        <v>225</v>
      </c>
      <c r="C77" s="119"/>
      <c r="D77" s="75"/>
      <c r="E77" s="288"/>
      <c r="F77" s="76" t="s">
        <v>226</v>
      </c>
      <c r="G77" s="118"/>
    </row>
    <row r="78" spans="1:7" s="28" customFormat="1" ht="15" customHeight="1">
      <c r="A78" s="135" t="s">
        <v>284</v>
      </c>
      <c r="B78" s="286"/>
      <c r="C78" s="287"/>
      <c r="D78" s="75"/>
      <c r="E78" s="288"/>
      <c r="F78" s="76" t="s">
        <v>227</v>
      </c>
      <c r="G78" s="118"/>
    </row>
    <row r="79" spans="1:7" s="28" customFormat="1" ht="15" customHeight="1">
      <c r="A79" s="75"/>
      <c r="B79" s="75"/>
      <c r="C79" s="75"/>
      <c r="D79" s="75"/>
      <c r="E79" s="288"/>
      <c r="F79" s="76" t="s">
        <v>228</v>
      </c>
      <c r="G79" s="118"/>
    </row>
    <row r="80" spans="1:7" s="28" customFormat="1" ht="15" customHeight="1">
      <c r="A80" s="75"/>
      <c r="B80" s="75"/>
      <c r="C80" s="75"/>
      <c r="D80" s="75"/>
      <c r="E80" s="288"/>
      <c r="F80" s="78" t="s">
        <v>229</v>
      </c>
      <c r="G80" s="119"/>
    </row>
    <row r="81" spans="1:7" s="28" customFormat="1" ht="15" customHeight="1">
      <c r="A81" s="69" t="s">
        <v>351</v>
      </c>
      <c r="B81" s="82"/>
      <c r="C81" s="69"/>
      <c r="D81" s="75"/>
      <c r="E81" s="134" t="s">
        <v>284</v>
      </c>
      <c r="F81" s="284"/>
      <c r="G81" s="285"/>
    </row>
    <row r="82" spans="1:7" s="28" customFormat="1" ht="15" customHeight="1">
      <c r="A82" s="86" t="s">
        <v>291</v>
      </c>
      <c r="B82" s="87" t="s">
        <v>68</v>
      </c>
      <c r="C82" s="72" t="s">
        <v>67</v>
      </c>
      <c r="D82" s="75"/>
      <c r="E82" s="288" t="s">
        <v>230</v>
      </c>
      <c r="F82" s="76" t="s">
        <v>231</v>
      </c>
      <c r="G82" s="118"/>
    </row>
    <row r="83" spans="1:7" s="28" customFormat="1" ht="15" customHeight="1">
      <c r="A83" s="88" t="s">
        <v>232</v>
      </c>
      <c r="B83" s="77" t="s">
        <v>232</v>
      </c>
      <c r="C83" s="118"/>
      <c r="D83" s="75"/>
      <c r="E83" s="288"/>
      <c r="F83" s="76" t="s">
        <v>233</v>
      </c>
      <c r="G83" s="118"/>
    </row>
    <row r="84" spans="1:7" s="28" customFormat="1" ht="15" customHeight="1">
      <c r="A84" s="88" t="s">
        <v>234</v>
      </c>
      <c r="B84" s="77" t="s">
        <v>234</v>
      </c>
      <c r="C84" s="118"/>
      <c r="D84" s="75"/>
      <c r="E84" s="288"/>
      <c r="F84" s="76" t="s">
        <v>235</v>
      </c>
      <c r="G84" s="118"/>
    </row>
    <row r="85" spans="1:7" s="28" customFormat="1" ht="15" customHeight="1">
      <c r="A85" s="288" t="s">
        <v>236</v>
      </c>
      <c r="B85" s="77" t="s">
        <v>237</v>
      </c>
      <c r="C85" s="118"/>
      <c r="D85" s="75"/>
      <c r="E85" s="89" t="s">
        <v>238</v>
      </c>
      <c r="F85" s="78" t="s">
        <v>239</v>
      </c>
      <c r="G85" s="119"/>
    </row>
    <row r="86" spans="1:7" s="28" customFormat="1" ht="15" customHeight="1">
      <c r="A86" s="288"/>
      <c r="B86" s="77" t="s">
        <v>240</v>
      </c>
      <c r="C86" s="118"/>
      <c r="D86" s="75"/>
      <c r="E86" s="135" t="s">
        <v>284</v>
      </c>
      <c r="F86" s="286"/>
      <c r="G86" s="287"/>
    </row>
    <row r="87" spans="1:7" s="28" customFormat="1" ht="15" customHeight="1">
      <c r="A87" s="288" t="s">
        <v>241</v>
      </c>
      <c r="B87" s="77" t="s">
        <v>242</v>
      </c>
      <c r="C87" s="118"/>
      <c r="D87" s="75"/>
      <c r="E87" s="75"/>
      <c r="F87" s="75"/>
      <c r="G87" s="75"/>
    </row>
    <row r="88" spans="1:7" s="28" customFormat="1" ht="15" customHeight="1">
      <c r="A88" s="288"/>
      <c r="B88" s="77" t="s">
        <v>243</v>
      </c>
      <c r="C88" s="118"/>
      <c r="D88" s="75"/>
      <c r="E88" s="69" t="s">
        <v>244</v>
      </c>
      <c r="F88" s="83"/>
      <c r="G88" s="69"/>
    </row>
    <row r="89" spans="1:7" s="28" customFormat="1" ht="15" customHeight="1">
      <c r="A89" s="288"/>
      <c r="B89" s="77" t="s">
        <v>245</v>
      </c>
      <c r="C89" s="118"/>
      <c r="D89" s="75"/>
      <c r="E89" s="86" t="s">
        <v>291</v>
      </c>
      <c r="F89" s="87" t="s">
        <v>68</v>
      </c>
      <c r="G89" s="72" t="s">
        <v>67</v>
      </c>
    </row>
    <row r="90" spans="1:7" s="28" customFormat="1" ht="15" customHeight="1">
      <c r="A90" s="288"/>
      <c r="B90" s="78" t="s">
        <v>246</v>
      </c>
      <c r="C90" s="119"/>
      <c r="D90" s="75"/>
      <c r="E90" s="288" t="s">
        <v>247</v>
      </c>
      <c r="F90" s="76" t="s">
        <v>248</v>
      </c>
      <c r="G90" s="118"/>
    </row>
    <row r="91" spans="1:7" s="28" customFormat="1" ht="15" customHeight="1">
      <c r="A91" s="134" t="s">
        <v>284</v>
      </c>
      <c r="B91" s="284"/>
      <c r="C91" s="285"/>
      <c r="D91" s="75"/>
      <c r="E91" s="288"/>
      <c r="F91" s="76" t="s">
        <v>249</v>
      </c>
      <c r="G91" s="118"/>
    </row>
    <row r="92" spans="1:7" s="28" customFormat="1" ht="15" customHeight="1">
      <c r="A92" s="88" t="s">
        <v>250</v>
      </c>
      <c r="B92" s="77" t="s">
        <v>250</v>
      </c>
      <c r="C92" s="118"/>
      <c r="D92" s="75"/>
      <c r="E92" s="288"/>
      <c r="F92" s="76" t="s">
        <v>251</v>
      </c>
      <c r="G92" s="118"/>
    </row>
    <row r="93" spans="1:7" s="28" customFormat="1" ht="15" customHeight="1">
      <c r="A93" s="88" t="s">
        <v>252</v>
      </c>
      <c r="B93" s="77" t="s">
        <v>252</v>
      </c>
      <c r="C93" s="118"/>
      <c r="D93" s="75"/>
      <c r="E93" s="288"/>
      <c r="F93" s="76" t="s">
        <v>253</v>
      </c>
      <c r="G93" s="118"/>
    </row>
    <row r="94" spans="1:7" s="28" customFormat="1" ht="15" customHeight="1">
      <c r="A94" s="89" t="s">
        <v>254</v>
      </c>
      <c r="B94" s="78" t="s">
        <v>255</v>
      </c>
      <c r="C94" s="119"/>
      <c r="D94" s="75"/>
      <c r="E94" s="288"/>
      <c r="F94" s="76" t="s">
        <v>417</v>
      </c>
      <c r="G94" s="118"/>
    </row>
    <row r="95" spans="1:7" s="28" customFormat="1" ht="15" customHeight="1">
      <c r="A95" s="135" t="s">
        <v>284</v>
      </c>
      <c r="B95" s="286"/>
      <c r="C95" s="287"/>
      <c r="D95" s="75"/>
      <c r="E95" s="288"/>
      <c r="F95" s="76" t="s">
        <v>256</v>
      </c>
      <c r="G95" s="118"/>
    </row>
    <row r="96" spans="1:7" s="28" customFormat="1" ht="15" customHeight="1">
      <c r="A96" s="75"/>
      <c r="B96" s="75"/>
      <c r="C96" s="75"/>
      <c r="D96" s="75"/>
      <c r="E96" s="288"/>
      <c r="F96" s="76" t="s">
        <v>257</v>
      </c>
      <c r="G96" s="118"/>
    </row>
    <row r="97" spans="1:7" s="28" customFormat="1" ht="15" customHeight="1">
      <c r="A97" s="75"/>
      <c r="B97" s="75"/>
      <c r="C97" s="75"/>
      <c r="D97" s="75"/>
      <c r="E97" s="288" t="s">
        <v>258</v>
      </c>
      <c r="F97" s="76" t="s">
        <v>259</v>
      </c>
      <c r="G97" s="118"/>
    </row>
    <row r="98" spans="1:7" s="28" customFormat="1" ht="15" customHeight="1">
      <c r="A98" s="69" t="s">
        <v>350</v>
      </c>
      <c r="B98" s="81"/>
      <c r="C98" s="69"/>
      <c r="D98" s="75"/>
      <c r="E98" s="288"/>
      <c r="F98" s="76" t="s">
        <v>260</v>
      </c>
      <c r="G98" s="118"/>
    </row>
    <row r="99" spans="1:7" s="28" customFormat="1" ht="15" customHeight="1">
      <c r="A99" s="86" t="s">
        <v>291</v>
      </c>
      <c r="B99" s="87" t="s">
        <v>68</v>
      </c>
      <c r="C99" s="72" t="s">
        <v>67</v>
      </c>
      <c r="D99" s="75"/>
      <c r="E99" s="288"/>
      <c r="F99" s="76" t="s">
        <v>261</v>
      </c>
      <c r="G99" s="118"/>
    </row>
    <row r="100" spans="1:7" s="28" customFormat="1" ht="15" customHeight="1">
      <c r="A100" s="288" t="s">
        <v>262</v>
      </c>
      <c r="B100" s="77" t="s">
        <v>263</v>
      </c>
      <c r="C100" s="121"/>
      <c r="D100" s="75"/>
      <c r="E100" s="288"/>
      <c r="F100" s="76" t="s">
        <v>264</v>
      </c>
      <c r="G100" s="118"/>
    </row>
    <row r="101" spans="1:7" s="28" customFormat="1" ht="15" customHeight="1">
      <c r="A101" s="288"/>
      <c r="B101" s="77" t="s">
        <v>265</v>
      </c>
      <c r="C101" s="121"/>
      <c r="D101" s="75"/>
      <c r="E101" s="288"/>
      <c r="F101" s="76" t="s">
        <v>266</v>
      </c>
      <c r="G101" s="118"/>
    </row>
    <row r="102" spans="1:7" s="28" customFormat="1" ht="15" customHeight="1">
      <c r="A102" s="288"/>
      <c r="B102" s="77" t="s">
        <v>267</v>
      </c>
      <c r="C102" s="121"/>
      <c r="D102" s="75"/>
      <c r="E102" s="288"/>
      <c r="F102" s="78" t="s">
        <v>268</v>
      </c>
      <c r="G102" s="119"/>
    </row>
    <row r="103" spans="1:7" s="28" customFormat="1" ht="15" customHeight="1">
      <c r="A103" s="288"/>
      <c r="B103" s="77" t="s">
        <v>269</v>
      </c>
      <c r="C103" s="121"/>
      <c r="D103" s="75"/>
      <c r="E103" s="134" t="s">
        <v>284</v>
      </c>
      <c r="F103" s="284"/>
      <c r="G103" s="285"/>
    </row>
    <row r="104" spans="1:7" s="28" customFormat="1" ht="15" customHeight="1">
      <c r="A104" s="288"/>
      <c r="B104" s="77" t="s">
        <v>270</v>
      </c>
      <c r="C104" s="121"/>
      <c r="D104" s="75"/>
      <c r="E104" s="288" t="s">
        <v>271</v>
      </c>
      <c r="F104" s="76" t="s">
        <v>272</v>
      </c>
      <c r="G104" s="118"/>
    </row>
    <row r="105" spans="1:7" s="28" customFormat="1" ht="15" customHeight="1">
      <c r="A105" s="288"/>
      <c r="B105" s="78" t="s">
        <v>273</v>
      </c>
      <c r="C105" s="119"/>
      <c r="D105" s="75"/>
      <c r="E105" s="288"/>
      <c r="F105" s="76" t="s">
        <v>274</v>
      </c>
      <c r="G105" s="118"/>
    </row>
    <row r="106" spans="1:7" s="28" customFormat="1" ht="15" customHeight="1">
      <c r="A106" s="135" t="s">
        <v>284</v>
      </c>
      <c r="B106" s="286"/>
      <c r="C106" s="287"/>
      <c r="D106" s="75"/>
      <c r="E106" s="288"/>
      <c r="F106" s="76" t="s">
        <v>275</v>
      </c>
      <c r="G106" s="118"/>
    </row>
    <row r="107" spans="1:7" s="28" customFormat="1" ht="15" customHeight="1">
      <c r="A107" s="84"/>
      <c r="B107" s="70"/>
      <c r="C107" s="85"/>
      <c r="D107" s="75"/>
      <c r="E107" s="288"/>
      <c r="F107" s="76" t="s">
        <v>276</v>
      </c>
      <c r="G107" s="118"/>
    </row>
    <row r="108" spans="1:7" s="28" customFormat="1" ht="15" customHeight="1">
      <c r="A108" s="84"/>
      <c r="B108" s="70"/>
      <c r="C108" s="85"/>
      <c r="D108" s="75"/>
      <c r="E108" s="288"/>
      <c r="F108" s="76" t="s">
        <v>277</v>
      </c>
      <c r="G108" s="118"/>
    </row>
    <row r="109" spans="1:7" s="28" customFormat="1" ht="15" customHeight="1">
      <c r="A109" s="84"/>
      <c r="B109" s="70"/>
      <c r="C109" s="85"/>
      <c r="D109" s="75"/>
      <c r="E109" s="288"/>
      <c r="F109" s="76" t="s">
        <v>278</v>
      </c>
      <c r="G109" s="118"/>
    </row>
    <row r="110" spans="1:7" s="28" customFormat="1" ht="15" customHeight="1">
      <c r="A110" s="84"/>
      <c r="B110" s="70"/>
      <c r="C110" s="85"/>
      <c r="D110" s="75"/>
      <c r="E110" s="288"/>
      <c r="F110" s="76" t="s">
        <v>279</v>
      </c>
      <c r="G110" s="118"/>
    </row>
    <row r="111" spans="1:7" s="28" customFormat="1" ht="15" customHeight="1">
      <c r="A111" s="84"/>
      <c r="B111" s="70"/>
      <c r="C111" s="85"/>
      <c r="D111" s="75"/>
      <c r="E111" s="288"/>
      <c r="F111" s="77" t="s">
        <v>280</v>
      </c>
      <c r="G111" s="118"/>
    </row>
    <row r="112" spans="1:7" s="28" customFormat="1" ht="15" customHeight="1">
      <c r="A112" s="84"/>
      <c r="B112" s="70"/>
      <c r="C112" s="85"/>
      <c r="D112" s="75"/>
      <c r="E112" s="288"/>
      <c r="F112" s="77" t="s">
        <v>281</v>
      </c>
      <c r="G112" s="118"/>
    </row>
    <row r="113" spans="1:7" ht="15" customHeight="1">
      <c r="A113" s="84"/>
      <c r="B113" s="70"/>
      <c r="C113" s="85"/>
      <c r="D113" s="75"/>
      <c r="E113" s="288"/>
      <c r="F113" s="77" t="s">
        <v>282</v>
      </c>
      <c r="G113" s="118"/>
    </row>
    <row r="114" spans="1:7" ht="15" customHeight="1">
      <c r="A114" s="84"/>
      <c r="B114" s="70"/>
      <c r="C114" s="85"/>
      <c r="D114" s="75"/>
      <c r="E114" s="288"/>
      <c r="F114" s="77" t="s">
        <v>283</v>
      </c>
      <c r="G114" s="118"/>
    </row>
    <row r="115" spans="1:7" ht="15" customHeight="1">
      <c r="A115" s="84"/>
      <c r="B115" s="70"/>
      <c r="C115" s="85"/>
      <c r="D115" s="75"/>
      <c r="E115" s="288"/>
      <c r="F115" s="78" t="s">
        <v>353</v>
      </c>
      <c r="G115" s="119"/>
    </row>
    <row r="116" spans="1:7" ht="15" customHeight="1">
      <c r="A116" s="84"/>
      <c r="B116" s="70"/>
      <c r="C116" s="85"/>
      <c r="D116" s="75"/>
      <c r="E116" s="135" t="s">
        <v>284</v>
      </c>
      <c r="F116" s="286"/>
      <c r="G116" s="287"/>
    </row>
    <row r="117" ht="15" customHeight="1">
      <c r="D117" s="28"/>
    </row>
    <row r="118" ht="15" customHeight="1">
      <c r="D118" s="28"/>
    </row>
  </sheetData>
  <sheetProtection sheet="1" objects="1" scenarios="1"/>
  <mergeCells count="45">
    <mergeCell ref="F116:G116"/>
    <mergeCell ref="A25:A30"/>
    <mergeCell ref="A36:A38"/>
    <mergeCell ref="A42:A43"/>
    <mergeCell ref="A44:A45"/>
    <mergeCell ref="F31:G31"/>
    <mergeCell ref="A55:A58"/>
    <mergeCell ref="A47:A48"/>
    <mergeCell ref="A53:A54"/>
    <mergeCell ref="F36:G36"/>
    <mergeCell ref="B1:E1"/>
    <mergeCell ref="E104:E115"/>
    <mergeCell ref="A100:A105"/>
    <mergeCell ref="B106:C106"/>
    <mergeCell ref="B2:G2"/>
    <mergeCell ref="A6:A7"/>
    <mergeCell ref="A8:A9"/>
    <mergeCell ref="A10:A11"/>
    <mergeCell ref="A14:A17"/>
    <mergeCell ref="A23:A24"/>
    <mergeCell ref="B18:C18"/>
    <mergeCell ref="E90:E96"/>
    <mergeCell ref="E97:E102"/>
    <mergeCell ref="B95:C95"/>
    <mergeCell ref="E32:E33"/>
    <mergeCell ref="E44:E47"/>
    <mergeCell ref="F1:G1"/>
    <mergeCell ref="A65:A69"/>
    <mergeCell ref="A70:A72"/>
    <mergeCell ref="A85:A86"/>
    <mergeCell ref="A87:A90"/>
    <mergeCell ref="E9:E10"/>
    <mergeCell ref="E6:E7"/>
    <mergeCell ref="E11:E12"/>
    <mergeCell ref="E14:E30"/>
    <mergeCell ref="E65:E69"/>
    <mergeCell ref="F70:G70"/>
    <mergeCell ref="F81:G81"/>
    <mergeCell ref="F103:G103"/>
    <mergeCell ref="B91:C91"/>
    <mergeCell ref="F61:G61"/>
    <mergeCell ref="B78:C78"/>
    <mergeCell ref="F86:G86"/>
    <mergeCell ref="E71:E80"/>
    <mergeCell ref="E82:E84"/>
  </mergeCells>
  <printOptions horizontalCentered="1"/>
  <pageMargins left="0.5905511811023623" right="0.5905511811023623" top="0.5905511811023623" bottom="0.3937007874015748" header="0.5905511811023623" footer="0.31496062992125984"/>
  <pageSetup firstPageNumber="9" useFirstPageNumber="1" fitToHeight="7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6"/>
  <sheetViews>
    <sheetView showGridLines="0" zoomScalePageLayoutView="0" workbookViewId="0" topLeftCell="A11">
      <selection activeCell="AE18" sqref="AE18"/>
    </sheetView>
  </sheetViews>
  <sheetFormatPr defaultColWidth="3.75390625" defaultRowHeight="18.75" customHeight="1"/>
  <cols>
    <col min="1" max="16384" width="3.75390625" style="1" customWidth="1"/>
  </cols>
  <sheetData>
    <row r="1" spans="2:24" ht="18.75" customHeight="1">
      <c r="B1" s="293" t="s">
        <v>41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126"/>
    </row>
    <row r="2" spans="1:24" ht="18.75" customHeight="1">
      <c r="A2" s="126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126"/>
    </row>
    <row r="4" spans="16:23" ht="18.75" customHeight="1">
      <c r="P4" s="271" t="s">
        <v>437</v>
      </c>
      <c r="Q4" s="271"/>
      <c r="R4" s="62">
        <f>IF('データ入力用シート'!G2="","",WIDECHAR('データ入力用シート'!G2))</f>
      </c>
      <c r="S4" s="62" t="s">
        <v>38</v>
      </c>
      <c r="T4" s="62">
        <f>IF('データ入力用シート'!I2="","",WIDECHAR('データ入力用シート'!I2))</f>
      </c>
      <c r="U4" s="62" t="s">
        <v>341</v>
      </c>
      <c r="V4" s="62">
        <f>IF('データ入力用シート'!K2="","",WIDECHAR('データ入力用シート'!K2))</f>
      </c>
      <c r="W4" s="66" t="s">
        <v>342</v>
      </c>
    </row>
    <row r="5" ht="18.75" customHeight="1">
      <c r="B5" s="1" t="s">
        <v>441</v>
      </c>
    </row>
    <row r="6" spans="2:4" s="8" customFormat="1" ht="18.75" customHeight="1">
      <c r="B6" s="6"/>
      <c r="C6" s="6"/>
      <c r="D6" s="6"/>
    </row>
    <row r="7" spans="5:17" ht="18.75" customHeight="1">
      <c r="E7" s="54" t="s">
        <v>33</v>
      </c>
      <c r="F7" s="16"/>
      <c r="G7" s="16"/>
      <c r="H7" s="16"/>
      <c r="J7" s="54" t="s">
        <v>34</v>
      </c>
      <c r="K7" s="17"/>
      <c r="L7" s="17"/>
      <c r="M7" s="17"/>
      <c r="N7" s="17"/>
      <c r="O7" s="17"/>
      <c r="P7" s="17"/>
      <c r="Q7" s="17"/>
    </row>
    <row r="8" spans="1:24" s="10" customFormat="1" ht="18.75" customHeight="1">
      <c r="A8" s="53"/>
      <c r="B8" s="269" t="s">
        <v>51</v>
      </c>
      <c r="C8" s="269"/>
      <c r="D8" s="270"/>
      <c r="E8" s="57">
        <f>MID('データ入力用シート'!$J$5,1,1)</f>
      </c>
      <c r="F8" s="57">
        <f>MID('データ入力用シート'!$J$5,2,1)</f>
      </c>
      <c r="G8" s="57">
        <f>MID('データ入力用シート'!$J$5,3,1)</f>
      </c>
      <c r="H8" s="57">
        <f>MID('データ入力用シート'!$J$5,4,1)</f>
      </c>
      <c r="I8" s="1"/>
      <c r="J8" s="57">
        <f>MID('データ入力用シート'!$D$6,1,1)</f>
      </c>
      <c r="K8" s="57">
        <f>MID('データ入力用シート'!$D$6,2,1)</f>
      </c>
      <c r="L8" s="57">
        <f>MID('データ入力用シート'!$D$6,3,1)</f>
      </c>
      <c r="M8" s="57">
        <f>MID('データ入力用シート'!$D$6,4,1)</f>
      </c>
      <c r="N8" s="57">
        <f>MID('データ入力用シート'!$D$6,5,1)</f>
      </c>
      <c r="O8" s="57">
        <f>MID('データ入力用シート'!$D$6,6,1)</f>
      </c>
      <c r="P8" s="57">
        <f>MID('データ入力用シート'!$D$6,7,1)</f>
      </c>
      <c r="Q8" s="57">
        <f>MID('データ入力用シート'!$D$6,8,1)</f>
      </c>
      <c r="R8" s="57">
        <f>MID('データ入力用シート'!$D$6,9,1)</f>
      </c>
      <c r="S8" s="57">
        <f>MID('データ入力用シート'!$D$6,10,1)</f>
      </c>
      <c r="T8" s="1"/>
      <c r="U8" s="1"/>
      <c r="V8" s="1"/>
      <c r="W8" s="1"/>
      <c r="X8" s="1"/>
    </row>
    <row r="9" spans="1:24" s="10" customFormat="1" ht="18.75" customHeight="1">
      <c r="A9" s="53"/>
      <c r="B9" s="12"/>
      <c r="C9" s="267" t="s">
        <v>36</v>
      </c>
      <c r="D9" s="268"/>
      <c r="E9" s="56">
        <f>MID('データ入力用シート'!$M$7,1,1)</f>
      </c>
      <c r="F9" s="56">
        <f>MID('データ入力用シート'!$M$7,2,1)</f>
      </c>
      <c r="G9" s="56">
        <f>MID('データ入力用シート'!$M$7,3,1)</f>
      </c>
      <c r="H9" s="56">
        <f>MID('データ入力用シート'!$M$7,4,1)</f>
      </c>
      <c r="I9" s="56">
        <f>MID('データ入力用シート'!$M$7,5,1)</f>
      </c>
      <c r="J9" s="56">
        <f>MID('データ入力用シート'!$M$7,6,1)</f>
      </c>
      <c r="K9" s="56">
        <f>MID('データ入力用シート'!$M$7,7,1)</f>
      </c>
      <c r="L9" s="56">
        <f>MID('データ入力用シート'!$M$7,8,1)</f>
      </c>
      <c r="M9" s="56">
        <f>MID('データ入力用シート'!$M$7,9,1)</f>
      </c>
      <c r="N9" s="56">
        <f>MID('データ入力用シート'!$M$7,10,1)</f>
      </c>
      <c r="O9" s="56">
        <f>MID('データ入力用シート'!$M$7,11,1)</f>
      </c>
      <c r="P9" s="56">
        <f>MID('データ入力用シート'!$M$7,12,1)</f>
      </c>
      <c r="Q9" s="56">
        <f>MID('データ入力用シート'!$M$7,13,1)</f>
      </c>
      <c r="R9" s="56">
        <f>MID('データ入力用シート'!$M$7,14,1)</f>
      </c>
      <c r="S9" s="56">
        <f>MID('データ入力用シート'!$M$7,15,1)</f>
      </c>
      <c r="T9" s="56">
        <f>MID('データ入力用シート'!$M$7,16,1)</f>
      </c>
      <c r="U9" s="56">
        <f>MID('データ入力用シート'!$M$7,17,1)</f>
      </c>
      <c r="V9" s="56">
        <f>MID('データ入力用シート'!$M$7,18,1)</f>
      </c>
      <c r="W9" s="56">
        <f>MID('データ入力用シート'!$M$7,19,1)</f>
      </c>
      <c r="X9" s="56">
        <f>MID('データ入力用シート'!$M$7,20,1)</f>
      </c>
    </row>
    <row r="10" spans="1:24" s="10" customFormat="1" ht="18.75" customHeight="1">
      <c r="A10" s="53"/>
      <c r="B10" s="12"/>
      <c r="C10" s="267" t="s">
        <v>35</v>
      </c>
      <c r="D10" s="268"/>
      <c r="E10" s="56">
        <f>MID('データ入力用シート'!$D$8,1,1)</f>
      </c>
      <c r="F10" s="56">
        <f>MID('データ入力用シート'!$D$8,2,1)</f>
      </c>
      <c r="G10" s="56">
        <f>MID('データ入力用シート'!$D$8,3,1)</f>
      </c>
      <c r="H10" s="56">
        <f>MID('データ入力用シート'!$D$8,4,1)</f>
      </c>
      <c r="I10" s="56">
        <f>MID('データ入力用シート'!$D$8,5,1)</f>
      </c>
      <c r="J10" s="56">
        <f>MID('データ入力用シート'!$D$8,6,1)</f>
      </c>
      <c r="K10" s="56">
        <f>MID('データ入力用シート'!$D$8,7,1)</f>
      </c>
      <c r="L10" s="56">
        <f>MID('データ入力用シート'!$D$8,8,1)</f>
      </c>
      <c r="M10" s="56">
        <f>MID('データ入力用シート'!$D$8,9,1)</f>
      </c>
      <c r="N10" s="56">
        <f>MID('データ入力用シート'!$D$8,10,1)</f>
      </c>
      <c r="O10" s="56">
        <f>MID('データ入力用シート'!$D$8,11,1)</f>
      </c>
      <c r="P10" s="56">
        <f>MID('データ入力用シート'!$D$8,12,1)</f>
      </c>
      <c r="Q10" s="56">
        <f>MID('データ入力用シート'!$D$8,13,1)</f>
      </c>
      <c r="R10" s="56">
        <f>MID('データ入力用シート'!$D$8,14,1)</f>
      </c>
      <c r="S10" s="56">
        <f>MID('データ入力用シート'!$D$8,15,1)</f>
      </c>
      <c r="T10" s="56">
        <f>MID('データ入力用シート'!$D$8,16,1)</f>
      </c>
      <c r="U10" s="56">
        <f>MID('データ入力用シート'!$D$8,17,1)</f>
      </c>
      <c r="V10" s="56">
        <f>MID('データ入力用シート'!$D$8,18,1)</f>
      </c>
      <c r="W10" s="56">
        <f>MID('データ入力用シート'!$D$8,19,1)</f>
      </c>
      <c r="X10" s="56">
        <f>MID('データ入力用シート'!$D$8,20,1)</f>
      </c>
    </row>
    <row r="11" spans="1:23" s="10" customFormat="1" ht="11.25" customHeight="1">
      <c r="A11" s="53"/>
      <c r="B11" s="12"/>
      <c r="C11" s="12"/>
      <c r="D11" s="13"/>
      <c r="J11" s="20"/>
      <c r="K11" s="20"/>
      <c r="L11" s="20"/>
      <c r="M11" s="21"/>
      <c r="N11" s="19"/>
      <c r="O11" s="19"/>
      <c r="P11" s="19"/>
      <c r="Q11" s="19"/>
      <c r="R11" s="19"/>
      <c r="S11" s="19"/>
      <c r="T11" s="19"/>
      <c r="U11" s="19"/>
      <c r="V11" s="19"/>
      <c r="W11" s="20"/>
    </row>
    <row r="12" spans="1:24" s="10" customFormat="1" ht="18.75" customHeight="1">
      <c r="A12" s="53"/>
      <c r="B12" s="267" t="s">
        <v>0</v>
      </c>
      <c r="C12" s="267"/>
      <c r="D12" s="268"/>
      <c r="E12" s="56">
        <f>MID('データ入力用シート'!$M$10,1,1)</f>
      </c>
      <c r="F12" s="56">
        <f>MID('データ入力用シート'!$M$10,2,1)</f>
      </c>
      <c r="G12" s="56">
        <f>MID('データ入力用シート'!$M$10,3,1)</f>
      </c>
      <c r="H12" s="56">
        <f>MID('データ入力用シート'!$M$10,4,1)</f>
      </c>
      <c r="I12" s="56">
        <f>MID('データ入力用シート'!$M$10,5,1)</f>
      </c>
      <c r="J12" s="56">
        <f>MID('データ入力用シート'!$M$10,6,1)</f>
      </c>
      <c r="K12" s="56">
        <f>MID('データ入力用シート'!$M$10,7,1)</f>
      </c>
      <c r="L12" s="56">
        <f>MID('データ入力用シート'!$M$10,8,1)</f>
      </c>
      <c r="M12" s="56">
        <f>MID('データ入力用シート'!$M$10,9,1)</f>
      </c>
      <c r="N12" s="56">
        <f>MID('データ入力用シート'!$M$10,10,1)</f>
      </c>
      <c r="O12" s="56">
        <f>MID('データ入力用シート'!$M$10,11,1)</f>
      </c>
      <c r="P12" s="56">
        <f>MID('データ入力用シート'!$M$10,12,1)</f>
      </c>
      <c r="Q12" s="56">
        <f>MID('データ入力用シート'!$M$10,13,1)</f>
      </c>
      <c r="R12" s="56">
        <f>MID('データ入力用シート'!$M$10,14,1)</f>
      </c>
      <c r="S12" s="56">
        <f>MID('データ入力用シート'!$M$10,15,1)</f>
      </c>
      <c r="T12" s="56">
        <f>MID('データ入力用シート'!$M$10,16,1)</f>
      </c>
      <c r="U12" s="56">
        <f>MID('データ入力用シート'!$M$10,17,1)</f>
      </c>
      <c r="V12" s="56">
        <f>MID('データ入力用シート'!$M$10,18,1)</f>
      </c>
      <c r="W12" s="56">
        <f>MID('データ入力用シート'!$M$10,19,1)</f>
      </c>
      <c r="X12" s="56">
        <f>MID('データ入力用シート'!$M$10,20,1)</f>
      </c>
    </row>
    <row r="13" spans="1:24" s="10" customFormat="1" ht="18.75" customHeight="1">
      <c r="A13" s="53"/>
      <c r="B13" s="12"/>
      <c r="C13" s="12"/>
      <c r="D13" s="12"/>
      <c r="E13" s="56">
        <f>MID('データ入力用シート'!$M$10,21,1)</f>
      </c>
      <c r="F13" s="56">
        <f>MID('データ入力用シート'!$M$10,22,1)</f>
      </c>
      <c r="G13" s="56">
        <f>MID('データ入力用シート'!$M$10,23,1)</f>
      </c>
      <c r="H13" s="56">
        <f>MID('データ入力用シート'!$M$10,24,1)</f>
      </c>
      <c r="I13" s="56">
        <f>MID('データ入力用シート'!$M$10,25,1)</f>
      </c>
      <c r="J13" s="56">
        <f>MID('データ入力用シート'!$M$10,26,1)</f>
      </c>
      <c r="K13" s="56">
        <f>MID('データ入力用シート'!$M$10,27,1)</f>
      </c>
      <c r="L13" s="56">
        <f>MID('データ入力用シート'!$M$10,28,1)</f>
      </c>
      <c r="M13" s="56">
        <f>MID('データ入力用シート'!$M$10,29,1)</f>
      </c>
      <c r="N13" s="56">
        <f>MID('データ入力用シート'!$M$10,30,1)</f>
      </c>
      <c r="O13" s="56">
        <f>MID('データ入力用シート'!$M$10,31,1)</f>
      </c>
      <c r="P13" s="56">
        <f>MID('データ入力用シート'!$M$10,32,1)</f>
      </c>
      <c r="Q13" s="56">
        <f>MID('データ入力用シート'!$M$10,33,1)</f>
      </c>
      <c r="R13" s="56">
        <f>MID('データ入力用シート'!$M$10,34,1)</f>
      </c>
      <c r="S13" s="56">
        <f>MID('データ入力用シート'!$M$10,35,1)</f>
      </c>
      <c r="T13" s="56">
        <f>MID('データ入力用シート'!$M$10,36,1)</f>
      </c>
      <c r="U13" s="56">
        <f>MID('データ入力用シート'!$M$10,37,1)</f>
      </c>
      <c r="V13" s="56">
        <f>MID('データ入力用シート'!$M$10,38,1)</f>
      </c>
      <c r="W13" s="56">
        <f>MID('データ入力用シート'!$M$10,39,1)</f>
      </c>
      <c r="X13" s="56">
        <f>MID('データ入力用シート'!$M$10,40,1)</f>
      </c>
    </row>
    <row r="14" spans="1:23" s="10" customFormat="1" ht="11.25" customHeight="1">
      <c r="A14" s="53"/>
      <c r="B14" s="12"/>
      <c r="C14" s="12"/>
      <c r="D14" s="13"/>
      <c r="J14" s="20"/>
      <c r="K14" s="20"/>
      <c r="L14" s="20"/>
      <c r="M14" s="21"/>
      <c r="N14" s="19"/>
      <c r="O14" s="19"/>
      <c r="P14" s="19"/>
      <c r="Q14" s="19"/>
      <c r="R14" s="19"/>
      <c r="S14" s="19"/>
      <c r="T14" s="19"/>
      <c r="U14" s="19"/>
      <c r="V14" s="19"/>
      <c r="W14" s="20"/>
    </row>
    <row r="15" spans="1:24" s="10" customFormat="1" ht="18.75" customHeight="1">
      <c r="A15" s="53"/>
      <c r="B15" s="267" t="s">
        <v>2</v>
      </c>
      <c r="C15" s="267"/>
      <c r="D15" s="268"/>
      <c r="E15" s="56">
        <f>MID('データ入力用シート'!$M$12,1,1)</f>
      </c>
      <c r="F15" s="56">
        <f>MID('データ入力用シート'!$M$12,2,1)</f>
      </c>
      <c r="G15" s="56">
        <f>MID('データ入力用シート'!$M$12,3,1)</f>
      </c>
      <c r="H15" s="56">
        <f>MID('データ入力用シート'!$M$12,4,1)</f>
      </c>
      <c r="I15" s="56">
        <f>MID('データ入力用シート'!$M$12,5,1)</f>
      </c>
      <c r="J15" s="56">
        <f>MID('データ入力用シート'!$M$12,6,1)</f>
      </c>
      <c r="K15" s="56">
        <f>MID('データ入力用シート'!$M$12,7,1)</f>
      </c>
      <c r="L15" s="56">
        <f>MID('データ入力用シート'!$M$12,8,1)</f>
      </c>
      <c r="M15" s="56">
        <f>MID('データ入力用シート'!$M$12,9,1)</f>
      </c>
      <c r="N15" s="56">
        <f>MID('データ入力用シート'!$M$12,10,1)</f>
      </c>
      <c r="O15" s="56">
        <f>MID('データ入力用シート'!$M$12,11,1)</f>
      </c>
      <c r="P15" s="56">
        <f>MID('データ入力用シート'!$M$12,12,1)</f>
      </c>
      <c r="Q15" s="56">
        <f>MID('データ入力用シート'!$M$12,13,1)</f>
      </c>
      <c r="R15" s="56">
        <f>MID('データ入力用シート'!$M$12,14,1)</f>
      </c>
      <c r="S15" s="56">
        <f>MID('データ入力用シート'!$M$12,15,1)</f>
      </c>
      <c r="T15" s="58">
        <f>MID('データ入力用シート'!$M$12,16,1)</f>
      </c>
      <c r="U15" s="345" t="s">
        <v>1</v>
      </c>
      <c r="V15" s="346"/>
      <c r="W15" s="346"/>
      <c r="X15" s="347"/>
    </row>
    <row r="16" spans="1:24" s="10" customFormat="1" ht="18.75" customHeight="1">
      <c r="A16" s="53"/>
      <c r="B16" s="267" t="s">
        <v>3</v>
      </c>
      <c r="C16" s="267"/>
      <c r="D16" s="268"/>
      <c r="E16" s="56">
        <f>MID('データ入力用シート'!$M$13,1,1)</f>
      </c>
      <c r="F16" s="56">
        <f>MID('データ入力用シート'!$M$13,2,1)</f>
      </c>
      <c r="G16" s="56">
        <f>MID('データ入力用シート'!$M$13,3,1)</f>
      </c>
      <c r="H16" s="56">
        <f>MID('データ入力用シート'!$M$13,4,1)</f>
      </c>
      <c r="I16" s="56">
        <f>MID('データ入力用シート'!$M$13,5,1)</f>
      </c>
      <c r="J16" s="56">
        <f>MID('データ入力用シート'!$M$13,6,1)</f>
      </c>
      <c r="K16" s="56">
        <f>MID('データ入力用シート'!$M$13,7,1)</f>
      </c>
      <c r="L16" s="56">
        <f>MID('データ入力用シート'!$M$13,8,1)</f>
      </c>
      <c r="M16" s="56">
        <f>MID('データ入力用シート'!$M$13,9,1)</f>
      </c>
      <c r="N16" s="56">
        <f>MID('データ入力用シート'!$M$13,10,1)</f>
      </c>
      <c r="O16" s="56">
        <f>MID('データ入力用シート'!$M$13,11,1)</f>
      </c>
      <c r="P16" s="56">
        <f>MID('データ入力用シート'!$M$13,12,1)</f>
      </c>
      <c r="Q16" s="56">
        <f>MID('データ入力用シート'!$M$13,13,1)</f>
      </c>
      <c r="R16" s="56">
        <f>MID('データ入力用シート'!$M$13,14,1)</f>
      </c>
      <c r="S16" s="56">
        <f>MID('データ入力用シート'!$M$13,15,1)</f>
      </c>
      <c r="T16" s="58">
        <f>MID('データ入力用シート'!$M$13,16,1)</f>
      </c>
      <c r="U16" s="348"/>
      <c r="V16" s="346"/>
      <c r="W16" s="346"/>
      <c r="X16" s="347"/>
    </row>
    <row r="17" spans="1:24" s="10" customFormat="1" ht="18.75" customHeight="1">
      <c r="A17" s="53"/>
      <c r="B17" s="122"/>
      <c r="C17" s="122"/>
      <c r="D17" s="19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348"/>
      <c r="V17" s="346"/>
      <c r="W17" s="346"/>
      <c r="X17" s="347"/>
    </row>
    <row r="18" spans="1:24" s="10" customFormat="1" ht="18.75" customHeight="1">
      <c r="A18" s="53"/>
      <c r="B18" s="122"/>
      <c r="C18" s="122"/>
      <c r="D18" s="19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348"/>
      <c r="V18" s="346"/>
      <c r="W18" s="346"/>
      <c r="X18" s="347"/>
    </row>
    <row r="19" spans="1:24" s="10" customFormat="1" ht="18.75" customHeight="1">
      <c r="A19" s="296" t="s">
        <v>457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8"/>
      <c r="U19" s="349"/>
      <c r="V19" s="350"/>
      <c r="W19" s="350"/>
      <c r="X19" s="351"/>
    </row>
    <row r="20" spans="21:24" ht="18.75" customHeight="1">
      <c r="U20" s="323" t="s">
        <v>455</v>
      </c>
      <c r="V20" s="324"/>
      <c r="W20" s="324"/>
      <c r="X20" s="325"/>
    </row>
    <row r="21" spans="1:24" ht="18.75" customHeight="1">
      <c r="A21" s="294" t="s">
        <v>456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</row>
    <row r="22" spans="2:23" ht="18.75" customHeight="1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</row>
    <row r="23" ht="18.75" customHeight="1">
      <c r="E23" s="15" t="s">
        <v>24</v>
      </c>
    </row>
    <row r="24" ht="18.75" customHeight="1">
      <c r="E24" s="15" t="s">
        <v>25</v>
      </c>
    </row>
    <row r="25" ht="18.75" customHeight="1">
      <c r="E25" s="15" t="s">
        <v>44</v>
      </c>
    </row>
    <row r="26" ht="18.75" customHeight="1">
      <c r="E26" s="15" t="s">
        <v>452</v>
      </c>
    </row>
    <row r="27" ht="18.75" customHeight="1">
      <c r="E27" s="15"/>
    </row>
    <row r="28" spans="2:22" ht="18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ht="18.75" customHeight="1" thickBot="1"/>
    <row r="30" spans="5:20" ht="18.75" customHeight="1" thickBot="1" thickTop="1">
      <c r="E30" s="6"/>
      <c r="F30" s="162"/>
      <c r="G30" s="162"/>
      <c r="H30" s="162"/>
      <c r="I30" s="165"/>
      <c r="J30" s="307" t="s">
        <v>458</v>
      </c>
      <c r="K30" s="308"/>
      <c r="L30" s="308"/>
      <c r="M30" s="308"/>
      <c r="N30" s="309"/>
      <c r="O30" s="161"/>
      <c r="P30" s="162"/>
      <c r="Q30" s="162"/>
      <c r="R30" s="162"/>
      <c r="S30" s="162"/>
      <c r="T30" s="6"/>
    </row>
    <row r="31" spans="5:20" ht="18.75" customHeight="1" thickTop="1">
      <c r="E31" s="162"/>
      <c r="F31" s="162"/>
      <c r="G31" s="162"/>
      <c r="H31" s="162"/>
      <c r="I31" s="165"/>
      <c r="J31" s="299" t="s">
        <v>1</v>
      </c>
      <c r="K31" s="300"/>
      <c r="L31" s="300"/>
      <c r="M31" s="300"/>
      <c r="N31" s="301"/>
      <c r="O31" s="161"/>
      <c r="P31" s="162"/>
      <c r="Q31" s="162"/>
      <c r="R31" s="162"/>
      <c r="S31" s="162"/>
      <c r="T31" s="6"/>
    </row>
    <row r="32" spans="5:20" ht="18.75" customHeight="1">
      <c r="E32" s="162"/>
      <c r="F32" s="162"/>
      <c r="G32" s="162"/>
      <c r="H32" s="162"/>
      <c r="I32" s="165"/>
      <c r="J32" s="302"/>
      <c r="K32" s="295"/>
      <c r="L32" s="295"/>
      <c r="M32" s="295"/>
      <c r="N32" s="303"/>
      <c r="O32" s="164"/>
      <c r="P32" s="162"/>
      <c r="Q32" s="162"/>
      <c r="R32" s="162"/>
      <c r="S32" s="162"/>
      <c r="T32" s="6"/>
    </row>
    <row r="33" spans="5:20" ht="18.75" customHeight="1">
      <c r="E33" s="162"/>
      <c r="F33" s="162"/>
      <c r="G33" s="162"/>
      <c r="H33" s="162"/>
      <c r="I33" s="165"/>
      <c r="J33" s="302"/>
      <c r="K33" s="295"/>
      <c r="L33" s="295"/>
      <c r="M33" s="295"/>
      <c r="N33" s="303"/>
      <c r="O33" s="164"/>
      <c r="P33" s="162"/>
      <c r="Q33" s="162"/>
      <c r="R33" s="162"/>
      <c r="S33" s="162"/>
      <c r="T33" s="6"/>
    </row>
    <row r="34" spans="5:20" ht="18.75" customHeight="1">
      <c r="E34" s="162"/>
      <c r="F34" s="162"/>
      <c r="G34" s="162"/>
      <c r="H34" s="162"/>
      <c r="I34" s="165"/>
      <c r="J34" s="302"/>
      <c r="K34" s="295"/>
      <c r="L34" s="295"/>
      <c r="M34" s="295"/>
      <c r="N34" s="303"/>
      <c r="O34" s="164"/>
      <c r="P34" s="162"/>
      <c r="Q34" s="162"/>
      <c r="R34" s="162"/>
      <c r="S34" s="162"/>
      <c r="T34" s="6"/>
    </row>
    <row r="35" spans="5:20" ht="18.75" customHeight="1">
      <c r="E35" s="162"/>
      <c r="F35" s="162"/>
      <c r="G35" s="162"/>
      <c r="H35" s="162"/>
      <c r="I35" s="165"/>
      <c r="J35" s="302"/>
      <c r="K35" s="295"/>
      <c r="L35" s="295"/>
      <c r="M35" s="295"/>
      <c r="N35" s="303"/>
      <c r="O35" s="164"/>
      <c r="P35" s="162"/>
      <c r="Q35" s="162"/>
      <c r="R35" s="162"/>
      <c r="S35" s="162"/>
      <c r="T35" s="6"/>
    </row>
    <row r="36" spans="5:20" ht="18.75" customHeight="1" thickBot="1">
      <c r="E36" s="162"/>
      <c r="F36" s="162"/>
      <c r="G36" s="162"/>
      <c r="H36" s="162"/>
      <c r="I36" s="165"/>
      <c r="J36" s="304"/>
      <c r="K36" s="305"/>
      <c r="L36" s="305"/>
      <c r="M36" s="305"/>
      <c r="N36" s="306"/>
      <c r="O36" s="164"/>
      <c r="P36" s="162"/>
      <c r="Q36" s="162"/>
      <c r="R36" s="162"/>
      <c r="S36" s="162"/>
      <c r="T36" s="6"/>
    </row>
    <row r="37" ht="18.75" customHeight="1" thickTop="1"/>
  </sheetData>
  <sheetProtection sheet="1"/>
  <mergeCells count="14">
    <mergeCell ref="J31:N36"/>
    <mergeCell ref="J30:N30"/>
    <mergeCell ref="B8:D8"/>
    <mergeCell ref="C9:D9"/>
    <mergeCell ref="B1:W2"/>
    <mergeCell ref="P4:Q4"/>
    <mergeCell ref="A21:X21"/>
    <mergeCell ref="C10:D10"/>
    <mergeCell ref="B12:D12"/>
    <mergeCell ref="B15:D15"/>
    <mergeCell ref="B16:D16"/>
    <mergeCell ref="U15:X19"/>
    <mergeCell ref="U20:X20"/>
    <mergeCell ref="A19:T1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7"/>
  <sheetViews>
    <sheetView showGridLines="0" zoomScalePageLayoutView="0" workbookViewId="0" topLeftCell="A13">
      <selection activeCell="U19" sqref="U19:X19"/>
    </sheetView>
  </sheetViews>
  <sheetFormatPr defaultColWidth="3.75390625" defaultRowHeight="18.75" customHeight="1"/>
  <cols>
    <col min="1" max="16384" width="3.75390625" style="1" customWidth="1"/>
  </cols>
  <sheetData>
    <row r="1" spans="2:24" ht="18.75" customHeight="1">
      <c r="B1" s="293" t="s">
        <v>5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126"/>
    </row>
    <row r="2" spans="1:24" ht="18.75" customHeight="1">
      <c r="A2" s="126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126"/>
    </row>
    <row r="4" spans="16:23" ht="18.75" customHeight="1">
      <c r="P4" s="271" t="s">
        <v>437</v>
      </c>
      <c r="Q4" s="271"/>
      <c r="R4" s="62">
        <f>IF('データ入力用シート'!G2="","",WIDECHAR('データ入力用シート'!G2))</f>
      </c>
      <c r="S4" s="62" t="s">
        <v>38</v>
      </c>
      <c r="T4" s="62">
        <f>IF('データ入力用シート'!I2="","",WIDECHAR('データ入力用シート'!I2))</f>
      </c>
      <c r="U4" s="62" t="s">
        <v>341</v>
      </c>
      <c r="V4" s="62">
        <f>IF('データ入力用シート'!K2="","",WIDECHAR('データ入力用シート'!K2))</f>
      </c>
      <c r="W4" s="66" t="s">
        <v>342</v>
      </c>
    </row>
    <row r="5" ht="18.75" customHeight="1">
      <c r="B5" s="1" t="s">
        <v>441</v>
      </c>
    </row>
    <row r="7" spans="1:24" s="10" customFormat="1" ht="18.75" customHeight="1">
      <c r="A7" s="319" t="s">
        <v>56</v>
      </c>
      <c r="B7" s="269" t="s">
        <v>51</v>
      </c>
      <c r="C7" s="269"/>
      <c r="D7" s="270"/>
      <c r="E7" s="57">
        <f>MID('データ入力用シート'!$J$5,1,1)</f>
      </c>
      <c r="F7" s="57">
        <f>MID('データ入力用シート'!$J$5,2,1)</f>
      </c>
      <c r="G7" s="57">
        <f>MID('データ入力用シート'!$J$5,3,1)</f>
      </c>
      <c r="H7" s="57">
        <f>MID('データ入力用シート'!$J$5,4,1)</f>
      </c>
      <c r="I7" s="1"/>
      <c r="J7" s="57">
        <f>MID('データ入力用シート'!$D$6,1,1)</f>
      </c>
      <c r="K7" s="57">
        <f>MID('データ入力用シート'!$D$6,2,1)</f>
      </c>
      <c r="L7" s="57">
        <f>MID('データ入力用シート'!$D$6,3,1)</f>
      </c>
      <c r="M7" s="57">
        <f>MID('データ入力用シート'!$D$6,4,1)</f>
      </c>
      <c r="N7" s="57">
        <f>MID('データ入力用シート'!$D$6,5,1)</f>
      </c>
      <c r="O7" s="57">
        <f>MID('データ入力用シート'!$D$6,6,1)</f>
      </c>
      <c r="P7" s="57">
        <f>MID('データ入力用シート'!$D$6,7,1)</f>
      </c>
      <c r="Q7" s="57">
        <f>MID('データ入力用シート'!$D$6,8,1)</f>
      </c>
      <c r="R7" s="57">
        <f>MID('データ入力用シート'!$D$6,9,1)</f>
      </c>
      <c r="S7" s="57">
        <f>MID('データ入力用シート'!$D$6,10,1)</f>
      </c>
      <c r="T7" s="1"/>
      <c r="U7" s="1"/>
      <c r="V7" s="1"/>
      <c r="W7" s="1"/>
      <c r="X7" s="1"/>
    </row>
    <row r="8" spans="1:24" s="10" customFormat="1" ht="18.75" customHeight="1">
      <c r="A8" s="319"/>
      <c r="B8" s="12"/>
      <c r="C8" s="267" t="s">
        <v>36</v>
      </c>
      <c r="D8" s="268"/>
      <c r="E8" s="56">
        <f>MID('データ入力用シート'!$M$7,1,1)</f>
      </c>
      <c r="F8" s="56">
        <f>MID('データ入力用シート'!$M$7,2,1)</f>
      </c>
      <c r="G8" s="56">
        <f>MID('データ入力用シート'!$M$7,3,1)</f>
      </c>
      <c r="H8" s="56">
        <f>MID('データ入力用シート'!$M$7,4,1)</f>
      </c>
      <c r="I8" s="56">
        <f>MID('データ入力用シート'!$M$7,5,1)</f>
      </c>
      <c r="J8" s="56">
        <f>MID('データ入力用シート'!$M$7,6,1)</f>
      </c>
      <c r="K8" s="56">
        <f>MID('データ入力用シート'!$M$7,7,1)</f>
      </c>
      <c r="L8" s="56">
        <f>MID('データ入力用シート'!$M$7,8,1)</f>
      </c>
      <c r="M8" s="56">
        <f>MID('データ入力用シート'!$M$7,9,1)</f>
      </c>
      <c r="N8" s="56">
        <f>MID('データ入力用シート'!$M$7,10,1)</f>
      </c>
      <c r="O8" s="56">
        <f>MID('データ入力用シート'!$M$7,11,1)</f>
      </c>
      <c r="P8" s="56">
        <f>MID('データ入力用シート'!$M$7,12,1)</f>
      </c>
      <c r="Q8" s="56">
        <f>MID('データ入力用シート'!$M$7,13,1)</f>
      </c>
      <c r="R8" s="56">
        <f>MID('データ入力用シート'!$M$7,14,1)</f>
      </c>
      <c r="S8" s="56">
        <f>MID('データ入力用シート'!$M$7,15,1)</f>
      </c>
      <c r="T8" s="56">
        <f>MID('データ入力用シート'!$M$7,16,1)</f>
      </c>
      <c r="U8" s="56">
        <f>MID('データ入力用シート'!$M$7,17,1)</f>
      </c>
      <c r="V8" s="56">
        <f>MID('データ入力用シート'!$M$7,18,1)</f>
      </c>
      <c r="W8" s="56">
        <f>MID('データ入力用シート'!$M$7,19,1)</f>
      </c>
      <c r="X8" s="56">
        <f>MID('データ入力用シート'!$M$7,20,1)</f>
      </c>
    </row>
    <row r="9" spans="1:24" s="10" customFormat="1" ht="18.75" customHeight="1">
      <c r="A9" s="319"/>
      <c r="B9" s="12"/>
      <c r="C9" s="267" t="s">
        <v>35</v>
      </c>
      <c r="D9" s="268"/>
      <c r="E9" s="56">
        <f>MID('データ入力用シート'!$D$8,1,1)</f>
      </c>
      <c r="F9" s="56">
        <f>MID('データ入力用シート'!$D$8,2,1)</f>
      </c>
      <c r="G9" s="56">
        <f>MID('データ入力用シート'!$D$8,3,1)</f>
      </c>
      <c r="H9" s="56">
        <f>MID('データ入力用シート'!$D$8,4,1)</f>
      </c>
      <c r="I9" s="56">
        <f>MID('データ入力用シート'!$D$8,5,1)</f>
      </c>
      <c r="J9" s="56">
        <f>MID('データ入力用シート'!$D$8,6,1)</f>
      </c>
      <c r="K9" s="56">
        <f>MID('データ入力用シート'!$D$8,7,1)</f>
      </c>
      <c r="L9" s="56">
        <f>MID('データ入力用シート'!$D$8,8,1)</f>
      </c>
      <c r="M9" s="56">
        <f>MID('データ入力用シート'!$D$8,9,1)</f>
      </c>
      <c r="N9" s="56">
        <f>MID('データ入力用シート'!$D$8,10,1)</f>
      </c>
      <c r="O9" s="56">
        <f>MID('データ入力用シート'!$D$8,11,1)</f>
      </c>
      <c r="P9" s="56">
        <f>MID('データ入力用シート'!$D$8,12,1)</f>
      </c>
      <c r="Q9" s="56">
        <f>MID('データ入力用シート'!$D$8,13,1)</f>
      </c>
      <c r="R9" s="56">
        <f>MID('データ入力用シート'!$D$8,14,1)</f>
      </c>
      <c r="S9" s="56">
        <f>MID('データ入力用シート'!$D$8,15,1)</f>
      </c>
      <c r="T9" s="56">
        <f>MID('データ入力用シート'!$D$8,16,1)</f>
      </c>
      <c r="U9" s="56">
        <f>MID('データ入力用シート'!$D$8,17,1)</f>
      </c>
      <c r="V9" s="56">
        <f>MID('データ入力用シート'!$D$8,18,1)</f>
      </c>
      <c r="W9" s="56">
        <f>MID('データ入力用シート'!$D$8,19,1)</f>
      </c>
      <c r="X9" s="56">
        <f>MID('データ入力用シート'!$D$8,20,1)</f>
      </c>
    </row>
    <row r="10" spans="1:23" s="10" customFormat="1" ht="11.25" customHeight="1">
      <c r="A10" s="319"/>
      <c r="B10" s="12"/>
      <c r="C10" s="12"/>
      <c r="D10" s="13"/>
      <c r="J10" s="20"/>
      <c r="K10" s="20"/>
      <c r="L10" s="20"/>
      <c r="M10" s="21"/>
      <c r="N10" s="19"/>
      <c r="O10" s="19"/>
      <c r="P10" s="19"/>
      <c r="Q10" s="19"/>
      <c r="R10" s="19"/>
      <c r="S10" s="19"/>
      <c r="T10" s="19"/>
      <c r="U10" s="19"/>
      <c r="V10" s="19"/>
      <c r="W10" s="20"/>
    </row>
    <row r="11" spans="1:24" s="10" customFormat="1" ht="18.75" customHeight="1">
      <c r="A11" s="319"/>
      <c r="B11" s="267" t="s">
        <v>0</v>
      </c>
      <c r="C11" s="267"/>
      <c r="D11" s="268"/>
      <c r="E11" s="56">
        <f>MID('データ入力用シート'!$M$10,1,1)</f>
      </c>
      <c r="F11" s="56">
        <f>MID('データ入力用シート'!$M$10,2,1)</f>
      </c>
      <c r="G11" s="56">
        <f>MID('データ入力用シート'!$M$10,3,1)</f>
      </c>
      <c r="H11" s="56">
        <f>MID('データ入力用シート'!$M$10,4,1)</f>
      </c>
      <c r="I11" s="56">
        <f>MID('データ入力用シート'!$M$10,5,1)</f>
      </c>
      <c r="J11" s="56">
        <f>MID('データ入力用シート'!$M$10,6,1)</f>
      </c>
      <c r="K11" s="56">
        <f>MID('データ入力用シート'!$M$10,7,1)</f>
      </c>
      <c r="L11" s="56">
        <f>MID('データ入力用シート'!$M$10,8,1)</f>
      </c>
      <c r="M11" s="56">
        <f>MID('データ入力用シート'!$M$10,9,1)</f>
      </c>
      <c r="N11" s="56">
        <f>MID('データ入力用シート'!$M$10,10,1)</f>
      </c>
      <c r="O11" s="56">
        <f>MID('データ入力用シート'!$M$10,11,1)</f>
      </c>
      <c r="P11" s="56">
        <f>MID('データ入力用シート'!$M$10,12,1)</f>
      </c>
      <c r="Q11" s="56">
        <f>MID('データ入力用シート'!$M$10,13,1)</f>
      </c>
      <c r="R11" s="56">
        <f>MID('データ入力用シート'!$M$10,14,1)</f>
      </c>
      <c r="S11" s="56">
        <f>MID('データ入力用シート'!$M$10,15,1)</f>
      </c>
      <c r="T11" s="56">
        <f>MID('データ入力用シート'!$M$10,16,1)</f>
      </c>
      <c r="U11" s="56">
        <f>MID('データ入力用シート'!$M$10,17,1)</f>
      </c>
      <c r="V11" s="56">
        <f>MID('データ入力用シート'!$M$10,18,1)</f>
      </c>
      <c r="W11" s="56">
        <f>MID('データ入力用シート'!$M$10,19,1)</f>
      </c>
      <c r="X11" s="56">
        <f>MID('データ入力用シート'!$M$10,20,1)</f>
      </c>
    </row>
    <row r="12" spans="1:24" s="10" customFormat="1" ht="18.75" customHeight="1">
      <c r="A12" s="319"/>
      <c r="B12" s="12"/>
      <c r="C12" s="12"/>
      <c r="D12" s="12"/>
      <c r="E12" s="56">
        <f>MID('データ入力用シート'!$M$10,21,1)</f>
      </c>
      <c r="F12" s="56">
        <f>MID('データ入力用シート'!$M$10,22,1)</f>
      </c>
      <c r="G12" s="56">
        <f>MID('データ入力用シート'!$M$10,23,1)</f>
      </c>
      <c r="H12" s="56">
        <f>MID('データ入力用シート'!$M$10,24,1)</f>
      </c>
      <c r="I12" s="56">
        <f>MID('データ入力用シート'!$M$10,25,1)</f>
      </c>
      <c r="J12" s="56">
        <f>MID('データ入力用シート'!$M$10,26,1)</f>
      </c>
      <c r="K12" s="56">
        <f>MID('データ入力用シート'!$M$10,27,1)</f>
      </c>
      <c r="L12" s="56">
        <f>MID('データ入力用シート'!$M$10,28,1)</f>
      </c>
      <c r="M12" s="56">
        <f>MID('データ入力用シート'!$M$10,29,1)</f>
      </c>
      <c r="N12" s="56">
        <f>MID('データ入力用シート'!$M$10,30,1)</f>
      </c>
      <c r="O12" s="56">
        <f>MID('データ入力用シート'!$M$10,31,1)</f>
      </c>
      <c r="P12" s="56">
        <f>MID('データ入力用シート'!$M$10,32,1)</f>
      </c>
      <c r="Q12" s="56">
        <f>MID('データ入力用シート'!$M$10,33,1)</f>
      </c>
      <c r="R12" s="56">
        <f>MID('データ入力用シート'!$M$10,34,1)</f>
      </c>
      <c r="S12" s="56">
        <f>MID('データ入力用シート'!$M$10,35,1)</f>
      </c>
      <c r="T12" s="56">
        <f>MID('データ入力用シート'!$M$10,36,1)</f>
      </c>
      <c r="U12" s="56">
        <f>MID('データ入力用シート'!$M$10,37,1)</f>
      </c>
      <c r="V12" s="56">
        <f>MID('データ入力用シート'!$M$10,38,1)</f>
      </c>
      <c r="W12" s="56">
        <f>MID('データ入力用シート'!$M$10,39,1)</f>
      </c>
      <c r="X12" s="56">
        <f>MID('データ入力用シート'!$M$10,40,1)</f>
      </c>
    </row>
    <row r="13" spans="1:23" s="10" customFormat="1" ht="11.25" customHeight="1">
      <c r="A13" s="319"/>
      <c r="B13" s="12"/>
      <c r="C13" s="12"/>
      <c r="D13" s="13"/>
      <c r="J13" s="20"/>
      <c r="K13" s="20"/>
      <c r="L13" s="20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20"/>
    </row>
    <row r="14" spans="1:24" s="10" customFormat="1" ht="18.75" customHeight="1">
      <c r="A14" s="319"/>
      <c r="B14" s="267" t="s">
        <v>2</v>
      </c>
      <c r="C14" s="267"/>
      <c r="D14" s="268"/>
      <c r="E14" s="56">
        <f>MID('データ入力用シート'!$M$12,1,1)</f>
      </c>
      <c r="F14" s="56">
        <f>MID('データ入力用シート'!$M$12,2,1)</f>
      </c>
      <c r="G14" s="56">
        <f>MID('データ入力用シート'!$M$12,3,1)</f>
      </c>
      <c r="H14" s="56">
        <f>MID('データ入力用シート'!$M$12,4,1)</f>
      </c>
      <c r="I14" s="56">
        <f>MID('データ入力用シート'!$M$12,5,1)</f>
      </c>
      <c r="J14" s="56">
        <f>MID('データ入力用シート'!$M$12,6,1)</f>
      </c>
      <c r="K14" s="56">
        <f>MID('データ入力用シート'!$M$12,7,1)</f>
      </c>
      <c r="L14" s="56">
        <f>MID('データ入力用シート'!$M$12,8,1)</f>
      </c>
      <c r="M14" s="56">
        <f>MID('データ入力用シート'!$M$12,9,1)</f>
      </c>
      <c r="N14" s="56">
        <f>MID('データ入力用シート'!$M$12,10,1)</f>
      </c>
      <c r="O14" s="56">
        <f>MID('データ入力用シート'!$M$12,11,1)</f>
      </c>
      <c r="P14" s="56">
        <f>MID('データ入力用シート'!$M$12,12,1)</f>
      </c>
      <c r="Q14" s="56">
        <f>MID('データ入力用シート'!$M$12,13,1)</f>
      </c>
      <c r="R14" s="56">
        <f>MID('データ入力用シート'!$M$12,14,1)</f>
      </c>
      <c r="S14" s="56">
        <f>MID('データ入力用シート'!$M$12,15,1)</f>
      </c>
      <c r="T14" s="58">
        <f>MID('データ入力用シート'!$M$12,16,1)</f>
      </c>
      <c r="U14" s="320" t="s">
        <v>1</v>
      </c>
      <c r="V14" s="321"/>
      <c r="W14" s="321"/>
      <c r="X14" s="321"/>
    </row>
    <row r="15" spans="1:24" s="10" customFormat="1" ht="18.75" customHeight="1">
      <c r="A15" s="319"/>
      <c r="B15" s="267" t="s">
        <v>3</v>
      </c>
      <c r="C15" s="267"/>
      <c r="D15" s="268"/>
      <c r="E15" s="56">
        <f>MID('データ入力用シート'!$M$13,1,1)</f>
      </c>
      <c r="F15" s="56">
        <f>MID('データ入力用シート'!$M$13,2,1)</f>
      </c>
      <c r="G15" s="56">
        <f>MID('データ入力用シート'!$M$13,3,1)</f>
      </c>
      <c r="H15" s="56">
        <f>MID('データ入力用シート'!$M$13,4,1)</f>
      </c>
      <c r="I15" s="56">
        <f>MID('データ入力用シート'!$M$13,5,1)</f>
      </c>
      <c r="J15" s="56">
        <f>MID('データ入力用シート'!$M$13,6,1)</f>
      </c>
      <c r="K15" s="56">
        <f>MID('データ入力用シート'!$M$13,7,1)</f>
      </c>
      <c r="L15" s="56">
        <f>MID('データ入力用シート'!$M$13,8,1)</f>
      </c>
      <c r="M15" s="56">
        <f>MID('データ入力用シート'!$M$13,9,1)</f>
      </c>
      <c r="N15" s="56">
        <f>MID('データ入力用シート'!$M$13,10,1)</f>
      </c>
      <c r="O15" s="56">
        <f>MID('データ入力用シート'!$M$13,11,1)</f>
      </c>
      <c r="P15" s="56">
        <f>MID('データ入力用シート'!$M$13,12,1)</f>
      </c>
      <c r="Q15" s="56">
        <f>MID('データ入力用シート'!$M$13,13,1)</f>
      </c>
      <c r="R15" s="56">
        <f>MID('データ入力用シート'!$M$13,14,1)</f>
      </c>
      <c r="S15" s="56">
        <f>MID('データ入力用シート'!$M$13,15,1)</f>
      </c>
      <c r="T15" s="58">
        <f>MID('データ入力用シート'!$M$13,16,1)</f>
      </c>
      <c r="U15" s="321"/>
      <c r="V15" s="321"/>
      <c r="W15" s="321"/>
      <c r="X15" s="321"/>
    </row>
    <row r="16" spans="1:24" s="10" customFormat="1" ht="18.75" customHeight="1">
      <c r="A16" s="163"/>
      <c r="B16" s="167" t="s">
        <v>456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8"/>
      <c r="U16" s="321"/>
      <c r="V16" s="321"/>
      <c r="W16" s="321"/>
      <c r="X16" s="321"/>
    </row>
    <row r="17" spans="1:28" s="10" customFormat="1" ht="18.75" customHeight="1">
      <c r="A17" s="326" t="s">
        <v>459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8"/>
      <c r="U17" s="321"/>
      <c r="V17" s="321"/>
      <c r="W17" s="321"/>
      <c r="X17" s="321"/>
      <c r="AB17" s="166"/>
    </row>
    <row r="18" spans="1:24" s="10" customFormat="1" ht="18.75" customHeight="1">
      <c r="A18" s="327"/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8"/>
      <c r="U18" s="322"/>
      <c r="V18" s="322"/>
      <c r="W18" s="322"/>
      <c r="X18" s="322"/>
    </row>
    <row r="19" spans="1:24" s="10" customFormat="1" ht="18.75" customHeight="1">
      <c r="A19" s="327"/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8"/>
      <c r="U19" s="323" t="s">
        <v>455</v>
      </c>
      <c r="V19" s="324"/>
      <c r="W19" s="324"/>
      <c r="X19" s="325"/>
    </row>
    <row r="20" spans="1:24" ht="15" customHeight="1">
      <c r="A20" s="294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</row>
    <row r="21" spans="1:24" ht="18.75" customHeight="1">
      <c r="A21" s="319" t="s">
        <v>55</v>
      </c>
      <c r="D21" s="3" t="s">
        <v>32</v>
      </c>
      <c r="E21" s="56">
        <f>WIDECHAR(MID('データ入力用シート'!$C$19,1,1))</f>
      </c>
      <c r="F21" s="56">
        <f>WIDECHAR(MID('データ入力用シート'!$C$19,2,1))</f>
      </c>
      <c r="G21" s="56">
        <f>WIDECHAR(MID('データ入力用シート'!$C$19,3,1))</f>
      </c>
      <c r="H21" s="56" t="s">
        <v>26</v>
      </c>
      <c r="I21" s="56">
        <f>WIDECHAR(MID('データ入力用シート'!$F$19,1,1))</f>
      </c>
      <c r="J21" s="56">
        <f>WIDECHAR(MID('データ入力用シート'!$F$19,2,1))</f>
      </c>
      <c r="K21" s="56">
        <f>WIDECHAR(MID('データ入力用シート'!$F$19,3,1))</f>
      </c>
      <c r="L21" s="56">
        <f>WIDECHAR(MID('データ入力用シート'!$F$19,4,1))</f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17" ht="18.75" customHeight="1">
      <c r="A22" s="319"/>
      <c r="E22" s="54" t="s">
        <v>33</v>
      </c>
      <c r="F22" s="16"/>
      <c r="G22" s="16"/>
      <c r="H22" s="16"/>
      <c r="J22" s="54" t="s">
        <v>34</v>
      </c>
      <c r="K22" s="17"/>
      <c r="L22" s="17"/>
      <c r="M22" s="17"/>
      <c r="N22" s="17"/>
      <c r="O22" s="17"/>
      <c r="P22" s="17"/>
      <c r="Q22" s="17"/>
    </row>
    <row r="23" spans="1:19" ht="18.75" customHeight="1">
      <c r="A23" s="319"/>
      <c r="B23" s="269" t="s">
        <v>51</v>
      </c>
      <c r="C23" s="269"/>
      <c r="D23" s="270"/>
      <c r="E23" s="57">
        <f>MID('データ入力用シート'!$J$19,1,1)</f>
      </c>
      <c r="F23" s="57">
        <f>MID('データ入力用シート'!$J$19,2,1)</f>
      </c>
      <c r="G23" s="57">
        <f>MID('データ入力用シート'!$J$19,3,1)</f>
      </c>
      <c r="H23" s="57">
        <f>MID('データ入力用シート'!$J$19,4,1)</f>
      </c>
      <c r="J23" s="57">
        <f>MID('データ入力用シート'!$D$20,1,1)</f>
      </c>
      <c r="K23" s="57">
        <f>MID('データ入力用シート'!$D$20,2,1)</f>
      </c>
      <c r="L23" s="57">
        <f>MID('データ入力用シート'!$D$20,3,1)</f>
      </c>
      <c r="M23" s="57">
        <f>MID('データ入力用シート'!$D$20,4,1)</f>
      </c>
      <c r="N23" s="57">
        <f>MID('データ入力用シート'!$D$20,5,1)</f>
      </c>
      <c r="O23" s="57">
        <f>MID('データ入力用シート'!$D$20,6,1)</f>
      </c>
      <c r="P23" s="57">
        <f>MID('データ入力用シート'!$D$20,7,1)</f>
      </c>
      <c r="Q23" s="57">
        <f>MID('データ入力用シート'!$D$20,8,1)</f>
      </c>
      <c r="R23" s="57">
        <f>MID('データ入力用シート'!$D$20,9,1)</f>
      </c>
      <c r="S23" s="57">
        <f>MID('データ入力用シート'!$D$20,10,1)</f>
      </c>
    </row>
    <row r="24" spans="1:24" ht="18.75" customHeight="1">
      <c r="A24" s="319"/>
      <c r="B24" s="12"/>
      <c r="C24" s="267" t="s">
        <v>36</v>
      </c>
      <c r="D24" s="268"/>
      <c r="E24" s="56">
        <f>MID('データ入力用シート'!$D$21,1,1)</f>
      </c>
      <c r="F24" s="56">
        <f>MID('データ入力用シート'!$D$21,2,1)</f>
      </c>
      <c r="G24" s="56">
        <f>MID('データ入力用シート'!$D$21,3,1)</f>
      </c>
      <c r="H24" s="56">
        <f>MID('データ入力用シート'!$D$21,4,1)</f>
      </c>
      <c r="I24" s="56">
        <f>MID('データ入力用シート'!$D$21,5,1)</f>
      </c>
      <c r="J24" s="56">
        <f>MID('データ入力用シート'!$D$21,6,1)</f>
      </c>
      <c r="K24" s="56">
        <f>MID('データ入力用シート'!$D$21,7,1)</f>
      </c>
      <c r="L24" s="56">
        <f>MID('データ入力用シート'!$D$21,8,1)</f>
      </c>
      <c r="M24" s="56">
        <f>MID('データ入力用シート'!$D$21,9,1)</f>
      </c>
      <c r="N24" s="56">
        <f>MID('データ入力用シート'!$D$21,10,1)</f>
      </c>
      <c r="O24" s="56">
        <f>MID('データ入力用シート'!$D$21,11,1)</f>
      </c>
      <c r="P24" s="56">
        <f>MID('データ入力用シート'!$D$21,12,1)</f>
      </c>
      <c r="Q24" s="56">
        <f>MID('データ入力用シート'!$D$21,13,1)</f>
      </c>
      <c r="R24" s="56">
        <f>MID('データ入力用シート'!$D$21,14,1)</f>
      </c>
      <c r="S24" s="56">
        <f>MID('データ入力用シート'!$D$21,15,1)</f>
      </c>
      <c r="T24" s="56">
        <f>MID('データ入力用シート'!$D$21,16,1)</f>
      </c>
      <c r="U24" s="56">
        <f>MID('データ入力用シート'!$D$21,17,1)</f>
      </c>
      <c r="V24" s="56">
        <f>MID('データ入力用シート'!$D$21,18,1)</f>
      </c>
      <c r="W24" s="56">
        <f>MID('データ入力用シート'!$D$21,19,1)</f>
      </c>
      <c r="X24" s="56">
        <f>MID('データ入力用シート'!$D$21,20,1)</f>
      </c>
    </row>
    <row r="25" spans="1:24" ht="18.75" customHeight="1">
      <c r="A25" s="319"/>
      <c r="B25" s="12"/>
      <c r="C25" s="267" t="s">
        <v>35</v>
      </c>
      <c r="D25" s="268"/>
      <c r="E25" s="56">
        <f>MID('データ入力用シート'!$D$22,1,1)</f>
      </c>
      <c r="F25" s="56">
        <f>MID('データ入力用シート'!$D$22,2,1)</f>
      </c>
      <c r="G25" s="56">
        <f>MID('データ入力用シート'!$D$22,3,1)</f>
      </c>
      <c r="H25" s="56">
        <f>MID('データ入力用シート'!$D$22,4,1)</f>
      </c>
      <c r="I25" s="56">
        <f>MID('データ入力用シート'!$D$22,5,1)</f>
      </c>
      <c r="J25" s="56">
        <f>MID('データ入力用シート'!$D$22,6,1)</f>
      </c>
      <c r="K25" s="56">
        <f>MID('データ入力用シート'!$D$22,7,1)</f>
      </c>
      <c r="L25" s="56">
        <f>MID('データ入力用シート'!$D$22,8,1)</f>
      </c>
      <c r="M25" s="56">
        <f>MID('データ入力用シート'!$D$22,9,1)</f>
      </c>
      <c r="N25" s="56">
        <f>MID('データ入力用シート'!$D$22,10,1)</f>
      </c>
      <c r="O25" s="56">
        <f>MID('データ入力用シート'!$D$22,11,1)</f>
      </c>
      <c r="P25" s="56">
        <f>MID('データ入力用シート'!$D$22,12,1)</f>
      </c>
      <c r="Q25" s="56">
        <f>MID('データ入力用シート'!$D$22,13,1)</f>
      </c>
      <c r="R25" s="56">
        <f>MID('データ入力用シート'!$D$22,14,1)</f>
      </c>
      <c r="S25" s="56">
        <f>MID('データ入力用シート'!$D$22,15,1)</f>
      </c>
      <c r="T25" s="56">
        <f>MID('データ入力用シート'!$D$22,16,1)</f>
      </c>
      <c r="U25" s="56">
        <f>MID('データ入力用シート'!$D$22,17,1)</f>
      </c>
      <c r="V25" s="56">
        <f>MID('データ入力用シート'!$D$22,18,1)</f>
      </c>
      <c r="W25" s="56">
        <f>MID('データ入力用シート'!$D$22,19,1)</f>
      </c>
      <c r="X25" s="56">
        <f>MID('データ入力用シート'!$D$22,20,1)</f>
      </c>
    </row>
    <row r="26" spans="1:23" ht="11.25" customHeight="1">
      <c r="A26" s="319"/>
      <c r="B26" s="12"/>
      <c r="C26" s="12"/>
      <c r="D26" s="13"/>
      <c r="J26" s="8"/>
      <c r="K26" s="8"/>
      <c r="L26" s="8"/>
      <c r="M26" s="18"/>
      <c r="N26" s="9"/>
      <c r="O26" s="9"/>
      <c r="P26" s="9"/>
      <c r="Q26" s="9"/>
      <c r="R26" s="9"/>
      <c r="S26" s="9"/>
      <c r="T26" s="9"/>
      <c r="U26" s="9"/>
      <c r="V26" s="9"/>
      <c r="W26" s="8"/>
    </row>
    <row r="27" spans="1:24" s="10" customFormat="1" ht="18.75" customHeight="1">
      <c r="A27" s="319"/>
      <c r="B27" s="267" t="s">
        <v>0</v>
      </c>
      <c r="C27" s="267"/>
      <c r="D27" s="268"/>
      <c r="E27" s="56">
        <f>MID('データ入力用シート'!$M$10,1,1)</f>
      </c>
      <c r="F27" s="56">
        <f>MID('データ入力用シート'!$M$10,2,1)</f>
      </c>
      <c r="G27" s="56">
        <f>MID('データ入力用シート'!$M$10,3,1)</f>
      </c>
      <c r="H27" s="56">
        <f>MID('データ入力用シート'!$M$10,4,1)</f>
      </c>
      <c r="I27" s="56">
        <f>MID('データ入力用シート'!$M$10,5,1)</f>
      </c>
      <c r="J27" s="56">
        <f>MID('データ入力用シート'!$M$10,6,1)</f>
      </c>
      <c r="K27" s="56">
        <f>MID('データ入力用シート'!$M$10,7,1)</f>
      </c>
      <c r="L27" s="56">
        <f>MID('データ入力用シート'!$M$10,8,1)</f>
      </c>
      <c r="M27" s="56">
        <f>MID('データ入力用シート'!$M$10,9,1)</f>
      </c>
      <c r="N27" s="56">
        <f>MID('データ入力用シート'!$M$10,10,1)</f>
      </c>
      <c r="O27" s="56">
        <f>MID('データ入力用シート'!$M$10,11,1)</f>
      </c>
      <c r="P27" s="56">
        <f>MID('データ入力用シート'!$M$10,12,1)</f>
      </c>
      <c r="Q27" s="56">
        <f>MID('データ入力用シート'!$M$10,13,1)</f>
      </c>
      <c r="R27" s="56">
        <f>MID('データ入力用シート'!$M$10,14,1)</f>
      </c>
      <c r="S27" s="56">
        <f>MID('データ入力用シート'!$M$10,15,1)</f>
      </c>
      <c r="T27" s="56">
        <f>MID('データ入力用シート'!$M$10,16,1)</f>
      </c>
      <c r="U27" s="56">
        <f>MID('データ入力用シート'!$M$10,17,1)</f>
      </c>
      <c r="V27" s="56">
        <f>MID('データ入力用シート'!$M$10,18,1)</f>
      </c>
      <c r="W27" s="56">
        <f>MID('データ入力用シート'!$M$10,19,1)</f>
      </c>
      <c r="X27" s="56">
        <f>MID('データ入力用シート'!$M$10,20,1)</f>
      </c>
    </row>
    <row r="28" spans="1:24" s="10" customFormat="1" ht="18.75" customHeight="1">
      <c r="A28" s="319"/>
      <c r="E28" s="56">
        <f>MID('データ入力用シート'!$M$10,21,1)</f>
      </c>
      <c r="F28" s="56">
        <f>MID('データ入力用シート'!$M$10,22,1)</f>
      </c>
      <c r="G28" s="56">
        <f>MID('データ入力用シート'!$M$10,23,1)</f>
      </c>
      <c r="H28" s="56">
        <f>MID('データ入力用シート'!$M$10,24,1)</f>
      </c>
      <c r="I28" s="56">
        <f>MID('データ入力用シート'!$M$10,25,1)</f>
      </c>
      <c r="J28" s="56">
        <f>MID('データ入力用シート'!$M$10,26,1)</f>
      </c>
      <c r="K28" s="56">
        <f>MID('データ入力用シート'!$M$10,27,1)</f>
      </c>
      <c r="L28" s="56">
        <f>MID('データ入力用シート'!$M$10,28,1)</f>
      </c>
      <c r="M28" s="56">
        <f>MID('データ入力用シート'!$M$10,29,1)</f>
      </c>
      <c r="N28" s="56">
        <f>MID('データ入力用シート'!$M$10,30,1)</f>
      </c>
      <c r="O28" s="56">
        <f>MID('データ入力用シート'!$M$10,31,1)</f>
      </c>
      <c r="P28" s="56">
        <f>MID('データ入力用シート'!$M$10,32,1)</f>
      </c>
      <c r="Q28" s="56">
        <f>MID('データ入力用シート'!$M$10,33,1)</f>
      </c>
      <c r="R28" s="56">
        <f>MID('データ入力用シート'!$M$10,34,1)</f>
      </c>
      <c r="S28" s="56">
        <f>MID('データ入力用シート'!$M$10,35,1)</f>
      </c>
      <c r="T28" s="56">
        <f>MID('データ入力用シート'!$M$10,36,1)</f>
      </c>
      <c r="U28" s="56">
        <f>MID('データ入力用シート'!$M$10,37,1)</f>
      </c>
      <c r="V28" s="56">
        <f>MID('データ入力用シート'!$M$10,38,1)</f>
      </c>
      <c r="W28" s="56">
        <f>MID('データ入力用シート'!$M$10,39,1)</f>
      </c>
      <c r="X28" s="56">
        <f>MID('データ入力用シート'!$M$10,40,1)</f>
      </c>
    </row>
    <row r="29" spans="1:23" ht="11.25" customHeight="1">
      <c r="A29" s="319"/>
      <c r="B29" s="3"/>
      <c r="C29" s="3"/>
      <c r="D29" s="6"/>
      <c r="J29" s="8"/>
      <c r="K29" s="8"/>
      <c r="L29" s="8"/>
      <c r="M29" s="18"/>
      <c r="N29" s="9"/>
      <c r="O29" s="9"/>
      <c r="P29" s="9"/>
      <c r="Q29" s="9"/>
      <c r="R29" s="9"/>
      <c r="S29" s="9"/>
      <c r="T29" s="9"/>
      <c r="U29" s="9"/>
      <c r="V29" s="9"/>
      <c r="W29" s="8"/>
    </row>
    <row r="30" spans="1:24" ht="18.75" customHeight="1">
      <c r="A30" s="319"/>
      <c r="B30" s="267" t="s">
        <v>61</v>
      </c>
      <c r="C30" s="267"/>
      <c r="D30" s="268"/>
      <c r="E30" s="56">
        <f>MID('データ入力用シート'!$M$23,1,1)</f>
      </c>
      <c r="F30" s="56">
        <f>MID('データ入力用シート'!$M$23,2,1)</f>
      </c>
      <c r="G30" s="56">
        <f>MID('データ入力用シート'!$M$23,3,1)</f>
      </c>
      <c r="H30" s="56">
        <f>MID('データ入力用シート'!$M$23,4,1)</f>
      </c>
      <c r="I30" s="56">
        <f>MID('データ入力用シート'!$M$23,5,1)</f>
      </c>
      <c r="J30" s="56">
        <f>MID('データ入力用シート'!$M$23,6,1)</f>
      </c>
      <c r="K30" s="56">
        <f>MID('データ入力用シート'!$M$23,7,1)</f>
      </c>
      <c r="L30" s="56">
        <f>MID('データ入力用シート'!$M$23,8,1)</f>
      </c>
      <c r="M30" s="56">
        <f>MID('データ入力用シート'!$M$23,9,1)</f>
      </c>
      <c r="N30" s="56">
        <f>MID('データ入力用シート'!$M$23,10,1)</f>
      </c>
      <c r="O30" s="56">
        <f>MID('データ入力用シート'!$M$23,11,1)</f>
      </c>
      <c r="P30" s="56">
        <f>MID('データ入力用シート'!$M$23,12,1)</f>
      </c>
      <c r="Q30" s="56">
        <f>MID('データ入力用シート'!$M$23,13,1)</f>
      </c>
      <c r="R30" s="56">
        <f>MID('データ入力用シート'!$M$23,14,1)</f>
      </c>
      <c r="S30" s="56">
        <f>MID('データ入力用シート'!$M$23,15,1)</f>
      </c>
      <c r="T30" s="56">
        <f>MID('データ入力用シート'!$M$23,16,1)</f>
      </c>
      <c r="U30" s="56">
        <f>MID('データ入力用シート'!$M$23,17,1)</f>
      </c>
      <c r="V30" s="56">
        <f>MID('データ入力用シート'!$M$23,18,1)</f>
      </c>
      <c r="W30" s="56">
        <f>MID('データ入力用シート'!$M$23,19,1)</f>
      </c>
      <c r="X30" s="56">
        <f>MID('データ入力用シート'!$M$23,20,1)</f>
      </c>
    </row>
    <row r="31" spans="1:24" ht="18.75" customHeight="1">
      <c r="A31" s="319"/>
      <c r="B31" s="10"/>
      <c r="C31" s="10"/>
      <c r="D31" s="10"/>
      <c r="E31" s="56">
        <f>MID('データ入力用シート'!$M$23,21,1)</f>
      </c>
      <c r="F31" s="56">
        <f>MID('データ入力用シート'!$M$23,22,1)</f>
      </c>
      <c r="G31" s="56">
        <f>MID('データ入力用シート'!$M$23,23,1)</f>
      </c>
      <c r="H31" s="56">
        <f>MID('データ入力用シート'!$M$23,24,1)</f>
      </c>
      <c r="I31" s="56">
        <f>MID('データ入力用シート'!$M$23,25,1)</f>
      </c>
      <c r="J31" s="56">
        <f>MID('データ入力用シート'!$M$23,26,1)</f>
      </c>
      <c r="K31" s="56">
        <f>MID('データ入力用シート'!$M$23,27,1)</f>
      </c>
      <c r="L31" s="56">
        <f>MID('データ入力用シート'!$M$23,28,1)</f>
      </c>
      <c r="M31" s="56">
        <f>MID('データ入力用シート'!$M$23,29,1)</f>
      </c>
      <c r="N31" s="56">
        <f>MID('データ入力用シート'!$M$23,30,1)</f>
      </c>
      <c r="O31" s="56">
        <f>MID('データ入力用シート'!$M$23,31,1)</f>
      </c>
      <c r="P31" s="56">
        <f>MID('データ入力用シート'!$M$23,32,1)</f>
      </c>
      <c r="Q31" s="56">
        <f>MID('データ入力用シート'!$M$23,33,1)</f>
      </c>
      <c r="R31" s="56">
        <f>MID('データ入力用シート'!$M$23,34,1)</f>
      </c>
      <c r="S31" s="56">
        <f>MID('データ入力用シート'!$M$23,35,1)</f>
      </c>
      <c r="T31" s="56">
        <f>MID('データ入力用シート'!$M$23,36,1)</f>
      </c>
      <c r="U31" s="56">
        <f>MID('データ入力用シート'!$M$23,37,1)</f>
      </c>
      <c r="V31" s="56">
        <f>MID('データ入力用シート'!$M$23,38,1)</f>
      </c>
      <c r="W31" s="56">
        <f>MID('データ入力用シート'!$M$23,39,1)</f>
      </c>
      <c r="X31" s="56">
        <f>MID('データ入力用シート'!$M$23,40,1)</f>
      </c>
    </row>
    <row r="32" spans="1:23" ht="10.5" customHeight="1">
      <c r="A32" s="319"/>
      <c r="B32" s="3"/>
      <c r="C32" s="3"/>
      <c r="D32" s="6"/>
      <c r="J32" s="8"/>
      <c r="K32" s="8"/>
      <c r="L32" s="8"/>
      <c r="M32" s="18"/>
      <c r="N32" s="9"/>
      <c r="O32" s="9"/>
      <c r="P32" s="9"/>
      <c r="Q32" s="9"/>
      <c r="R32" s="9"/>
      <c r="S32" s="9"/>
      <c r="T32" s="9"/>
      <c r="U32" s="9"/>
      <c r="V32" s="9"/>
      <c r="W32" s="8"/>
    </row>
    <row r="33" spans="1:24" ht="18.75" customHeight="1">
      <c r="A33" s="319"/>
      <c r="B33" s="267" t="s">
        <v>62</v>
      </c>
      <c r="C33" s="267"/>
      <c r="D33" s="268"/>
      <c r="E33" s="56">
        <f>MID('データ入力用シート'!$M$24,1,1)</f>
      </c>
      <c r="F33" s="56">
        <f>MID('データ入力用シート'!$M$24,2,1)</f>
      </c>
      <c r="G33" s="56">
        <f>MID('データ入力用シート'!$M$24,3,1)</f>
      </c>
      <c r="H33" s="56">
        <f>MID('データ入力用シート'!$M$24,4,1)</f>
      </c>
      <c r="I33" s="56">
        <f>MID('データ入力用シート'!$M$24,5,1)</f>
      </c>
      <c r="J33" s="56">
        <f>MID('データ入力用シート'!$M$24,6,1)</f>
      </c>
      <c r="K33" s="56">
        <f>MID('データ入力用シート'!$M$24,7,1)</f>
      </c>
      <c r="L33" s="56">
        <f>MID('データ入力用シート'!$M$24,8,1)</f>
      </c>
      <c r="M33" s="56">
        <f>MID('データ入力用シート'!$M$24,9,1)</f>
      </c>
      <c r="N33" s="56">
        <f>MID('データ入力用シート'!$M$24,10,1)</f>
      </c>
      <c r="O33" s="56">
        <f>MID('データ入力用シート'!$M$24,11,1)</f>
      </c>
      <c r="P33" s="56">
        <f>MID('データ入力用シート'!$M$24,12,1)</f>
      </c>
      <c r="Q33" s="56">
        <f>MID('データ入力用シート'!$M$24,13,1)</f>
      </c>
      <c r="R33" s="56">
        <f>MID('データ入力用シート'!$M$24,14,1)</f>
      </c>
      <c r="S33" s="56">
        <f>MID('データ入力用シート'!$M$24,15,1)</f>
      </c>
      <c r="T33" s="58">
        <f>MID('データ入力用シート'!$M$24,16,1)</f>
      </c>
      <c r="U33" s="310" t="s">
        <v>1</v>
      </c>
      <c r="V33" s="311"/>
      <c r="W33" s="311"/>
      <c r="X33" s="312"/>
    </row>
    <row r="34" spans="1:24" ht="18.75" customHeight="1">
      <c r="A34" s="319"/>
      <c r="B34" s="267" t="s">
        <v>18</v>
      </c>
      <c r="C34" s="267"/>
      <c r="D34" s="268"/>
      <c r="E34" s="56">
        <f>MID('データ入力用シート'!$M$25,1,1)</f>
      </c>
      <c r="F34" s="56">
        <f>MID('データ入力用シート'!$M$25,2,1)</f>
      </c>
      <c r="G34" s="56">
        <f>MID('データ入力用シート'!$M$25,3,1)</f>
      </c>
      <c r="H34" s="56">
        <f>MID('データ入力用シート'!$M$25,4,1)</f>
      </c>
      <c r="I34" s="56">
        <f>MID('データ入力用シート'!$M$25,5,1)</f>
      </c>
      <c r="J34" s="56">
        <f>MID('データ入力用シート'!$M$25,6,1)</f>
      </c>
      <c r="K34" s="56">
        <f>MID('データ入力用シート'!$M$25,7,1)</f>
      </c>
      <c r="L34" s="56">
        <f>MID('データ入力用シート'!$M$25,8,1)</f>
      </c>
      <c r="M34" s="56">
        <f>MID('データ入力用シート'!$M$25,9,1)</f>
      </c>
      <c r="N34" s="56">
        <f>MID('データ入力用シート'!$M$25,10,1)</f>
      </c>
      <c r="O34" s="56">
        <f>MID('データ入力用シート'!$M$25,11,1)</f>
      </c>
      <c r="P34" s="56">
        <f>MID('データ入力用シート'!$M$25,12,1)</f>
      </c>
      <c r="Q34" s="56">
        <f>MID('データ入力用シート'!$M$25,13,1)</f>
      </c>
      <c r="R34" s="56">
        <f>MID('データ入力用シート'!$M$25,14,1)</f>
      </c>
      <c r="S34" s="56">
        <f>MID('データ入力用シート'!$M$25,15,1)</f>
      </c>
      <c r="T34" s="58">
        <f>MID('データ入力用シート'!$M$25,16,1)</f>
      </c>
      <c r="U34" s="313"/>
      <c r="V34" s="295"/>
      <c r="W34" s="295"/>
      <c r="X34" s="314"/>
    </row>
    <row r="35" spans="1:24" ht="11.25" customHeight="1">
      <c r="A35" s="319"/>
      <c r="U35" s="313"/>
      <c r="V35" s="295"/>
      <c r="W35" s="295"/>
      <c r="X35" s="314"/>
    </row>
    <row r="36" spans="1:24" ht="18.75" customHeight="1">
      <c r="A36" s="319"/>
      <c r="B36" s="267" t="s">
        <v>52</v>
      </c>
      <c r="C36" s="267"/>
      <c r="D36" s="268"/>
      <c r="E36" s="56">
        <f>MID('データ入力用シート'!$M$26,1,1)</f>
      </c>
      <c r="F36" s="56">
        <f>MID('データ入力用シート'!$M$26,2,1)</f>
      </c>
      <c r="G36" s="56">
        <f>MID('データ入力用シート'!$M$26,3,1)</f>
      </c>
      <c r="H36" s="56">
        <f>MID('データ入力用シート'!$M$26,4,1)</f>
      </c>
      <c r="I36" s="56">
        <f>MID('データ入力用シート'!$M$26,5,1)</f>
      </c>
      <c r="J36" s="56">
        <f>MID('データ入力用シート'!$M$26,6,1)</f>
      </c>
      <c r="K36" s="56">
        <f>MID('データ入力用シート'!$M$26,7,1)</f>
      </c>
      <c r="L36" s="56">
        <f>MID('データ入力用シート'!$M$26,8,1)</f>
      </c>
      <c r="M36" s="56">
        <f>MID('データ入力用シート'!$M$26,9,1)</f>
      </c>
      <c r="N36" s="56">
        <f>MID('データ入力用シート'!$M$26,10,1)</f>
      </c>
      <c r="O36" s="56">
        <f>MID('データ入力用シート'!$M$26,11,1)</f>
      </c>
      <c r="P36" s="56">
        <f>MID('データ入力用シート'!$M$26,12,1)</f>
      </c>
      <c r="Q36" s="56">
        <f>MID('データ入力用シート'!$M$26,13,1)</f>
      </c>
      <c r="R36" s="8"/>
      <c r="S36" s="8"/>
      <c r="T36" s="8"/>
      <c r="U36" s="313"/>
      <c r="V36" s="295"/>
      <c r="W36" s="295"/>
      <c r="X36" s="314"/>
    </row>
    <row r="37" spans="1:24" ht="18.75" customHeight="1">
      <c r="A37" s="319"/>
      <c r="B37" s="267" t="s">
        <v>53</v>
      </c>
      <c r="C37" s="267"/>
      <c r="D37" s="268"/>
      <c r="E37" s="57">
        <f>MID('データ入力用シート'!$M$27,1,1)</f>
      </c>
      <c r="F37" s="57">
        <f>MID('データ入力用シート'!$M$27,2,1)</f>
      </c>
      <c r="G37" s="57">
        <f>MID('データ入力用シート'!$M$27,3,1)</f>
      </c>
      <c r="H37" s="57">
        <f>MID('データ入力用シート'!$M$27,4,1)</f>
      </c>
      <c r="I37" s="57">
        <f>MID('データ入力用シート'!$M$27,5,1)</f>
      </c>
      <c r="J37" s="57">
        <f>MID('データ入力用シート'!$M$27,6,1)</f>
      </c>
      <c r="K37" s="57">
        <f>MID('データ入力用シート'!$M$27,7,1)</f>
      </c>
      <c r="L37" s="57">
        <f>MID('データ入力用シート'!$M$27,8,1)</f>
      </c>
      <c r="M37" s="57">
        <f>MID('データ入力用シート'!$M$27,9,1)</f>
      </c>
      <c r="N37" s="57">
        <f>MID('データ入力用シート'!$M$27,10,1)</f>
      </c>
      <c r="O37" s="57">
        <f>MID('データ入力用シート'!$M$27,11,1)</f>
      </c>
      <c r="P37" s="57">
        <f>MID('データ入力用シート'!$M$27,12,1)</f>
      </c>
      <c r="Q37" s="57">
        <f>MID('データ入力用シート'!$M$27,13,1)</f>
      </c>
      <c r="R37" s="8"/>
      <c r="S37" s="8"/>
      <c r="T37" s="8"/>
      <c r="U37" s="313"/>
      <c r="V37" s="295"/>
      <c r="W37" s="295"/>
      <c r="X37" s="314"/>
    </row>
    <row r="38" spans="1:24" ht="18.75" customHeight="1">
      <c r="A38" s="319"/>
      <c r="B38" s="267" t="s">
        <v>54</v>
      </c>
      <c r="C38" s="267"/>
      <c r="D38" s="268"/>
      <c r="E38" s="281">
        <f>IF('データ入力用シート'!D28="","",'データ入力用シート'!M28)</f>
      </c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3"/>
      <c r="T38" s="9"/>
      <c r="U38" s="315" t="s">
        <v>354</v>
      </c>
      <c r="V38" s="316"/>
      <c r="W38" s="316"/>
      <c r="X38" s="317"/>
    </row>
    <row r="40" spans="2:24" ht="18.75" customHeight="1">
      <c r="B40" s="318" t="s">
        <v>57</v>
      </c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66"/>
    </row>
    <row r="41" spans="1:23" ht="11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18.75" customHeight="1">
      <c r="A42" s="14"/>
      <c r="B42" s="14"/>
      <c r="D42" s="15" t="s">
        <v>58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18.75" customHeight="1">
      <c r="A43" s="14"/>
      <c r="B43" s="14"/>
      <c r="D43" s="15" t="s">
        <v>59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18.75" customHeight="1">
      <c r="A44" s="14"/>
      <c r="B44" s="14"/>
      <c r="D44" s="15" t="s">
        <v>60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ht="18.75" customHeight="1">
      <c r="A45" s="14"/>
      <c r="B45" s="14"/>
      <c r="D45" s="15" t="s">
        <v>453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ht="18.75" customHeight="1">
      <c r="A46" s="14"/>
      <c r="B46" s="14"/>
      <c r="D46" s="15" t="s">
        <v>454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ht="18.75" customHeight="1">
      <c r="A47" s="14"/>
      <c r="B47" s="14"/>
      <c r="D47" s="15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</sheetData>
  <sheetProtection sheet="1"/>
  <mergeCells count="28">
    <mergeCell ref="C24:D24"/>
    <mergeCell ref="C25:D25"/>
    <mergeCell ref="B27:D27"/>
    <mergeCell ref="B33:D33"/>
    <mergeCell ref="A7:A15"/>
    <mergeCell ref="U14:X18"/>
    <mergeCell ref="U19:X19"/>
    <mergeCell ref="A17:T19"/>
    <mergeCell ref="P4:Q4"/>
    <mergeCell ref="E38:S38"/>
    <mergeCell ref="B7:D7"/>
    <mergeCell ref="C8:D8"/>
    <mergeCell ref="C9:D9"/>
    <mergeCell ref="B11:D11"/>
    <mergeCell ref="B14:D14"/>
    <mergeCell ref="A20:X20"/>
    <mergeCell ref="A21:A38"/>
    <mergeCell ref="B23:D23"/>
    <mergeCell ref="B1:W2"/>
    <mergeCell ref="U33:X37"/>
    <mergeCell ref="U38:X38"/>
    <mergeCell ref="B40:W40"/>
    <mergeCell ref="B15:D15"/>
    <mergeCell ref="B34:D34"/>
    <mergeCell ref="B36:D36"/>
    <mergeCell ref="B37:D37"/>
    <mergeCell ref="B38:D38"/>
    <mergeCell ref="B30:D3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27" customHeight="1"/>
  <cols>
    <col min="1" max="1" width="2.50390625" style="34" customWidth="1"/>
    <col min="2" max="2" width="18.75390625" style="35" customWidth="1"/>
    <col min="3" max="3" width="25.00390625" style="36" customWidth="1"/>
    <col min="4" max="4" width="43.75390625" style="37" customWidth="1"/>
    <col min="5" max="16384" width="9.00390625" style="34" customWidth="1"/>
  </cols>
  <sheetData>
    <row r="1" spans="2:4" ht="27" customHeight="1">
      <c r="B1" s="331" t="s">
        <v>289</v>
      </c>
      <c r="C1" s="331"/>
      <c r="D1" s="330" t="s">
        <v>357</v>
      </c>
    </row>
    <row r="2" spans="1:4" ht="13.5" customHeight="1">
      <c r="A2" s="42"/>
      <c r="B2" s="331"/>
      <c r="C2" s="331"/>
      <c r="D2" s="330"/>
    </row>
    <row r="3" spans="1:4" s="25" customFormat="1" ht="27" customHeight="1">
      <c r="A3" s="68"/>
      <c r="B3" s="47" t="s">
        <v>293</v>
      </c>
      <c r="C3" s="329" t="str">
        <f>'データ入力用シート'!$D$10&amp;" "&amp;'データ入力用シート'!$D$23</f>
        <v> </v>
      </c>
      <c r="D3" s="329"/>
    </row>
    <row r="4" spans="1:2" ht="13.5" customHeight="1">
      <c r="A4" s="42"/>
      <c r="B4" s="42"/>
    </row>
    <row r="5" spans="1:4" ht="27" customHeight="1">
      <c r="A5" s="104"/>
      <c r="B5" s="105" t="s">
        <v>292</v>
      </c>
      <c r="C5" s="106" t="s">
        <v>294</v>
      </c>
      <c r="D5" s="107" t="s">
        <v>290</v>
      </c>
    </row>
    <row r="6" spans="1:4" s="38" customFormat="1" ht="27" customHeight="1">
      <c r="A6" s="108" t="s">
        <v>377</v>
      </c>
      <c r="B6" s="137" t="s">
        <v>374</v>
      </c>
      <c r="C6" s="138" t="s">
        <v>375</v>
      </c>
      <c r="D6" s="139" t="s">
        <v>376</v>
      </c>
    </row>
    <row r="7" spans="1:4" s="38" customFormat="1" ht="27" customHeight="1">
      <c r="A7" s="108">
        <v>1</v>
      </c>
      <c r="B7" s="131"/>
      <c r="C7" s="128"/>
      <c r="D7" s="132"/>
    </row>
    <row r="8" spans="1:4" s="38" customFormat="1" ht="27" customHeight="1">
      <c r="A8" s="108">
        <v>2</v>
      </c>
      <c r="B8" s="128"/>
      <c r="C8" s="128"/>
      <c r="D8" s="132"/>
    </row>
    <row r="9" spans="1:4" s="38" customFormat="1" ht="27" customHeight="1">
      <c r="A9" s="108">
        <v>3</v>
      </c>
      <c r="B9" s="128"/>
      <c r="C9" s="128"/>
      <c r="D9" s="132"/>
    </row>
    <row r="10" spans="1:4" s="38" customFormat="1" ht="27" customHeight="1">
      <c r="A10" s="108">
        <v>4</v>
      </c>
      <c r="B10" s="128"/>
      <c r="C10" s="128"/>
      <c r="D10" s="132"/>
    </row>
    <row r="11" spans="1:4" s="38" customFormat="1" ht="27" customHeight="1">
      <c r="A11" s="108">
        <v>5</v>
      </c>
      <c r="B11" s="128"/>
      <c r="C11" s="128"/>
      <c r="D11" s="132"/>
    </row>
    <row r="12" spans="1:4" s="38" customFormat="1" ht="27" customHeight="1">
      <c r="A12" s="108">
        <v>6</v>
      </c>
      <c r="B12" s="128"/>
      <c r="C12" s="128"/>
      <c r="D12" s="132"/>
    </row>
    <row r="13" spans="1:4" s="38" customFormat="1" ht="27" customHeight="1">
      <c r="A13" s="108">
        <v>7</v>
      </c>
      <c r="B13" s="128"/>
      <c r="C13" s="128"/>
      <c r="D13" s="132"/>
    </row>
    <row r="14" spans="1:4" s="38" customFormat="1" ht="27" customHeight="1">
      <c r="A14" s="108">
        <v>8</v>
      </c>
      <c r="B14" s="128"/>
      <c r="C14" s="128"/>
      <c r="D14" s="132"/>
    </row>
    <row r="15" spans="1:4" s="38" customFormat="1" ht="27" customHeight="1">
      <c r="A15" s="108">
        <v>9</v>
      </c>
      <c r="B15" s="128"/>
      <c r="C15" s="128"/>
      <c r="D15" s="132"/>
    </row>
    <row r="16" spans="1:4" s="38" customFormat="1" ht="27" customHeight="1">
      <c r="A16" s="108">
        <v>10</v>
      </c>
      <c r="B16" s="128"/>
      <c r="C16" s="128"/>
      <c r="D16" s="132"/>
    </row>
    <row r="17" spans="1:4" s="38" customFormat="1" ht="27" customHeight="1">
      <c r="A17" s="108">
        <v>11</v>
      </c>
      <c r="B17" s="128"/>
      <c r="C17" s="128"/>
      <c r="D17" s="132"/>
    </row>
    <row r="18" spans="1:4" s="38" customFormat="1" ht="27" customHeight="1">
      <c r="A18" s="108">
        <v>12</v>
      </c>
      <c r="B18" s="128"/>
      <c r="C18" s="128"/>
      <c r="D18" s="132"/>
    </row>
    <row r="19" spans="1:4" s="38" customFormat="1" ht="27" customHeight="1">
      <c r="A19" s="108">
        <v>13</v>
      </c>
      <c r="B19" s="128"/>
      <c r="C19" s="128"/>
      <c r="D19" s="132"/>
    </row>
    <row r="20" spans="1:4" s="38" customFormat="1" ht="27" customHeight="1">
      <c r="A20" s="108">
        <v>14</v>
      </c>
      <c r="B20" s="128"/>
      <c r="C20" s="128"/>
      <c r="D20" s="132"/>
    </row>
    <row r="21" spans="1:4" s="38" customFormat="1" ht="27" customHeight="1">
      <c r="A21" s="108">
        <v>15</v>
      </c>
      <c r="B21" s="128"/>
      <c r="C21" s="128"/>
      <c r="D21" s="132"/>
    </row>
    <row r="22" spans="1:4" s="38" customFormat="1" ht="27" customHeight="1">
      <c r="A22" s="108">
        <v>16</v>
      </c>
      <c r="B22" s="128"/>
      <c r="C22" s="128"/>
      <c r="D22" s="132"/>
    </row>
    <row r="23" spans="1:4" s="38" customFormat="1" ht="27" customHeight="1">
      <c r="A23" s="108">
        <v>17</v>
      </c>
      <c r="B23" s="128"/>
      <c r="C23" s="128"/>
      <c r="D23" s="132"/>
    </row>
    <row r="24" spans="1:4" s="38" customFormat="1" ht="27" customHeight="1">
      <c r="A24" s="108">
        <v>18</v>
      </c>
      <c r="B24" s="128"/>
      <c r="C24" s="128"/>
      <c r="D24" s="132"/>
    </row>
    <row r="25" spans="1:4" s="38" customFormat="1" ht="27" customHeight="1">
      <c r="A25" s="108">
        <v>19</v>
      </c>
      <c r="B25" s="128"/>
      <c r="C25" s="128"/>
      <c r="D25" s="132"/>
    </row>
    <row r="26" spans="1:4" s="38" customFormat="1" ht="27" customHeight="1">
      <c r="A26" s="108">
        <v>20</v>
      </c>
      <c r="B26" s="128"/>
      <c r="C26" s="128"/>
      <c r="D26" s="132"/>
    </row>
    <row r="27" spans="1:4" s="38" customFormat="1" ht="27" customHeight="1">
      <c r="A27" s="108">
        <v>21</v>
      </c>
      <c r="B27" s="128"/>
      <c r="C27" s="128"/>
      <c r="D27" s="132"/>
    </row>
    <row r="28" spans="1:4" s="38" customFormat="1" ht="27" customHeight="1">
      <c r="A28" s="108">
        <v>22</v>
      </c>
      <c r="B28" s="128"/>
      <c r="C28" s="128"/>
      <c r="D28" s="132"/>
    </row>
    <row r="29" spans="1:4" s="38" customFormat="1" ht="27" customHeight="1">
      <c r="A29" s="108">
        <v>23</v>
      </c>
      <c r="B29" s="128"/>
      <c r="C29" s="128"/>
      <c r="D29" s="132"/>
    </row>
    <row r="30" spans="1:4" s="38" customFormat="1" ht="27" customHeight="1">
      <c r="A30" s="108">
        <v>24</v>
      </c>
      <c r="B30" s="128"/>
      <c r="C30" s="128"/>
      <c r="D30" s="132"/>
    </row>
    <row r="31" spans="1:4" s="38" customFormat="1" ht="27" customHeight="1">
      <c r="A31" s="109">
        <v>25</v>
      </c>
      <c r="B31" s="129"/>
      <c r="C31" s="129"/>
      <c r="D31" s="133"/>
    </row>
    <row r="32" spans="1:4" s="38" customFormat="1" ht="27" customHeight="1">
      <c r="A32" s="41"/>
      <c r="B32" s="39"/>
      <c r="C32" s="39"/>
      <c r="D32" s="40"/>
    </row>
    <row r="33" spans="1:4" s="38" customFormat="1" ht="27" customHeight="1">
      <c r="A33" s="41"/>
      <c r="B33" s="39"/>
      <c r="C33" s="39"/>
      <c r="D33" s="40"/>
    </row>
    <row r="34" spans="1:4" s="38" customFormat="1" ht="27" customHeight="1">
      <c r="A34" s="41"/>
      <c r="B34" s="39"/>
      <c r="C34" s="39"/>
      <c r="D34" s="40"/>
    </row>
    <row r="35" spans="1:4" s="38" customFormat="1" ht="27" customHeight="1">
      <c r="A35" s="41"/>
      <c r="B35" s="39"/>
      <c r="C35" s="39"/>
      <c r="D35" s="40"/>
    </row>
    <row r="36" spans="1:4" s="38" customFormat="1" ht="27" customHeight="1">
      <c r="A36" s="41"/>
      <c r="B36" s="39"/>
      <c r="C36" s="39"/>
      <c r="D36" s="40"/>
    </row>
    <row r="37" spans="2:4" s="41" customFormat="1" ht="27" customHeight="1">
      <c r="B37" s="39"/>
      <c r="C37" s="39"/>
      <c r="D37" s="40"/>
    </row>
    <row r="38" spans="2:4" s="41" customFormat="1" ht="27" customHeight="1">
      <c r="B38" s="39"/>
      <c r="C38" s="39"/>
      <c r="D38" s="40"/>
    </row>
    <row r="39" spans="2:4" s="41" customFormat="1" ht="27" customHeight="1">
      <c r="B39" s="39"/>
      <c r="C39" s="39"/>
      <c r="D39" s="40"/>
    </row>
    <row r="40" spans="2:4" s="41" customFormat="1" ht="27" customHeight="1">
      <c r="B40" s="39"/>
      <c r="C40" s="39"/>
      <c r="D40" s="40"/>
    </row>
    <row r="41" spans="2:4" s="41" customFormat="1" ht="27" customHeight="1">
      <c r="B41" s="39"/>
      <c r="C41" s="39"/>
      <c r="D41" s="40"/>
    </row>
    <row r="42" spans="2:4" s="41" customFormat="1" ht="27" customHeight="1">
      <c r="B42" s="39"/>
      <c r="C42" s="39"/>
      <c r="D42" s="40"/>
    </row>
    <row r="43" spans="2:4" s="41" customFormat="1" ht="27" customHeight="1">
      <c r="B43" s="39"/>
      <c r="C43" s="39"/>
      <c r="D43" s="40"/>
    </row>
    <row r="44" spans="2:4" s="41" customFormat="1" ht="27" customHeight="1">
      <c r="B44" s="39"/>
      <c r="C44" s="39"/>
      <c r="D44" s="40"/>
    </row>
    <row r="45" spans="2:4" s="41" customFormat="1" ht="27" customHeight="1">
      <c r="B45" s="39"/>
      <c r="C45" s="39"/>
      <c r="D45" s="40"/>
    </row>
    <row r="46" spans="2:4" s="41" customFormat="1" ht="27" customHeight="1">
      <c r="B46" s="39"/>
      <c r="C46" s="39"/>
      <c r="D46" s="40"/>
    </row>
    <row r="47" spans="2:4" s="41" customFormat="1" ht="27" customHeight="1">
      <c r="B47" s="39"/>
      <c r="C47" s="39"/>
      <c r="D47" s="40"/>
    </row>
    <row r="48" spans="2:4" s="41" customFormat="1" ht="27" customHeight="1">
      <c r="B48" s="39"/>
      <c r="C48" s="39"/>
      <c r="D48" s="40"/>
    </row>
    <row r="49" spans="2:4" s="41" customFormat="1" ht="27" customHeight="1">
      <c r="B49" s="39"/>
      <c r="C49" s="39"/>
      <c r="D49" s="40"/>
    </row>
    <row r="50" spans="1:4" s="41" customFormat="1" ht="27" customHeight="1">
      <c r="A50" s="34"/>
      <c r="B50" s="35"/>
      <c r="C50" s="36"/>
      <c r="D50" s="37"/>
    </row>
    <row r="51" spans="1:4" s="41" customFormat="1" ht="27" customHeight="1">
      <c r="A51" s="34"/>
      <c r="B51" s="35"/>
      <c r="C51" s="36"/>
      <c r="D51" s="37"/>
    </row>
    <row r="52" spans="1:4" s="41" customFormat="1" ht="27" customHeight="1">
      <c r="A52" s="34"/>
      <c r="B52" s="35"/>
      <c r="C52" s="36"/>
      <c r="D52" s="37"/>
    </row>
    <row r="53" spans="1:4" s="41" customFormat="1" ht="27" customHeight="1">
      <c r="A53" s="34"/>
      <c r="B53" s="35"/>
      <c r="C53" s="36"/>
      <c r="D53" s="37"/>
    </row>
    <row r="54" spans="1:4" s="41" customFormat="1" ht="27" customHeight="1">
      <c r="A54" s="34"/>
      <c r="B54" s="35"/>
      <c r="C54" s="36"/>
      <c r="D54" s="37"/>
    </row>
  </sheetData>
  <sheetProtection sheet="1"/>
  <mergeCells count="3">
    <mergeCell ref="C3:D3"/>
    <mergeCell ref="D1:D2"/>
    <mergeCell ref="B1:C2"/>
  </mergeCells>
  <printOptions horizontalCentered="1"/>
  <pageMargins left="0.5905511811023623" right="0.5905511811023623" top="0.5905511811023623" bottom="0.5905511811023623" header="0.5118110236220472" footer="0.196850393700787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00390625" defaultRowHeight="30" customHeight="1"/>
  <cols>
    <col min="1" max="1" width="4.875" style="34" customWidth="1"/>
    <col min="2" max="2" width="20.00390625" style="35" customWidth="1"/>
    <col min="3" max="3" width="25.00390625" style="36" customWidth="1"/>
    <col min="4" max="4" width="22.50390625" style="36" customWidth="1"/>
    <col min="5" max="5" width="18.75390625" style="37" customWidth="1"/>
    <col min="6" max="16384" width="9.00390625" style="34" customWidth="1"/>
  </cols>
  <sheetData>
    <row r="1" spans="1:5" ht="30" customHeight="1">
      <c r="A1" s="331" t="s">
        <v>358</v>
      </c>
      <c r="B1" s="331"/>
      <c r="C1" s="331"/>
      <c r="D1" s="331"/>
      <c r="E1" s="331"/>
    </row>
    <row r="2" spans="1:5" s="25" customFormat="1" ht="30" customHeight="1">
      <c r="A2" s="67"/>
      <c r="B2" s="47" t="s">
        <v>293</v>
      </c>
      <c r="C2" s="329" t="str">
        <f>'データ入力用シート'!$D$10&amp;" "&amp;'データ入力用シート'!$D$23</f>
        <v> </v>
      </c>
      <c r="D2" s="329"/>
      <c r="E2" s="329"/>
    </row>
    <row r="3" spans="1:5" ht="30" customHeight="1">
      <c r="A3" s="337" t="s">
        <v>438</v>
      </c>
      <c r="B3" s="337"/>
      <c r="C3" s="337"/>
      <c r="D3" s="337"/>
      <c r="E3" s="337"/>
    </row>
    <row r="4" spans="1:5" ht="30" customHeight="1">
      <c r="A4" s="338"/>
      <c r="B4" s="338"/>
      <c r="C4" s="338"/>
      <c r="D4" s="338"/>
      <c r="E4" s="338"/>
    </row>
    <row r="5" spans="1:5" ht="30" customHeight="1">
      <c r="A5" s="95"/>
      <c r="B5" s="96" t="s">
        <v>295</v>
      </c>
      <c r="C5" s="97" t="s">
        <v>296</v>
      </c>
      <c r="D5" s="98" t="s">
        <v>297</v>
      </c>
      <c r="E5" s="99" t="s">
        <v>298</v>
      </c>
    </row>
    <row r="6" spans="1:5" s="38" customFormat="1" ht="30" customHeight="1">
      <c r="A6" s="100" t="s">
        <v>356</v>
      </c>
      <c r="B6" s="101" t="s">
        <v>355</v>
      </c>
      <c r="C6" s="102" t="s">
        <v>299</v>
      </c>
      <c r="D6" s="103" t="s">
        <v>451</v>
      </c>
      <c r="E6" s="94">
        <v>123456789</v>
      </c>
    </row>
    <row r="7" spans="1:5" s="38" customFormat="1" ht="30" customHeight="1">
      <c r="A7" s="335" t="s">
        <v>448</v>
      </c>
      <c r="B7" s="110"/>
      <c r="C7" s="110"/>
      <c r="D7" s="110"/>
      <c r="E7" s="111"/>
    </row>
    <row r="8" spans="1:5" s="38" customFormat="1" ht="30" customHeight="1">
      <c r="A8" s="335"/>
      <c r="B8" s="112"/>
      <c r="C8" s="112"/>
      <c r="D8" s="112"/>
      <c r="E8" s="113"/>
    </row>
    <row r="9" spans="1:5" s="38" customFormat="1" ht="30" customHeight="1">
      <c r="A9" s="335"/>
      <c r="B9" s="112"/>
      <c r="C9" s="112"/>
      <c r="D9" s="112"/>
      <c r="E9" s="113"/>
    </row>
    <row r="10" spans="1:5" s="38" customFormat="1" ht="30" customHeight="1">
      <c r="A10" s="335"/>
      <c r="B10" s="112"/>
      <c r="C10" s="112"/>
      <c r="D10" s="112"/>
      <c r="E10" s="113"/>
    </row>
    <row r="11" spans="1:5" s="38" customFormat="1" ht="30" customHeight="1">
      <c r="A11" s="335"/>
      <c r="B11" s="112"/>
      <c r="C11" s="112"/>
      <c r="D11" s="112"/>
      <c r="E11" s="113"/>
    </row>
    <row r="12" spans="1:5" s="38" customFormat="1" ht="30" customHeight="1">
      <c r="A12" s="335"/>
      <c r="B12" s="112"/>
      <c r="C12" s="112"/>
      <c r="D12" s="112"/>
      <c r="E12" s="113"/>
    </row>
    <row r="13" spans="1:5" s="38" customFormat="1" ht="30" customHeight="1">
      <c r="A13" s="335"/>
      <c r="B13" s="112"/>
      <c r="C13" s="112"/>
      <c r="D13" s="112"/>
      <c r="E13" s="113"/>
    </row>
    <row r="14" spans="1:5" s="38" customFormat="1" ht="30" customHeight="1">
      <c r="A14" s="335"/>
      <c r="B14" s="112"/>
      <c r="C14" s="112"/>
      <c r="D14" s="112"/>
      <c r="E14" s="113"/>
    </row>
    <row r="15" spans="1:5" s="38" customFormat="1" ht="30" customHeight="1">
      <c r="A15" s="335"/>
      <c r="B15" s="112"/>
      <c r="C15" s="112"/>
      <c r="D15" s="112"/>
      <c r="E15" s="113"/>
    </row>
    <row r="16" spans="1:5" s="38" customFormat="1" ht="30" customHeight="1">
      <c r="A16" s="336"/>
      <c r="B16" s="114"/>
      <c r="C16" s="114"/>
      <c r="D16" s="114"/>
      <c r="E16" s="115"/>
    </row>
    <row r="17" spans="1:5" s="38" customFormat="1" ht="30" customHeight="1">
      <c r="A17" s="332" t="s">
        <v>449</v>
      </c>
      <c r="B17" s="116"/>
      <c r="C17" s="116"/>
      <c r="D17" s="116"/>
      <c r="E17" s="117"/>
    </row>
    <row r="18" spans="1:5" s="38" customFormat="1" ht="30" customHeight="1">
      <c r="A18" s="333"/>
      <c r="B18" s="112"/>
      <c r="C18" s="112"/>
      <c r="D18" s="112"/>
      <c r="E18" s="113"/>
    </row>
    <row r="19" spans="1:5" s="38" customFormat="1" ht="30" customHeight="1">
      <c r="A19" s="333"/>
      <c r="B19" s="112"/>
      <c r="C19" s="112"/>
      <c r="D19" s="112"/>
      <c r="E19" s="113"/>
    </row>
    <row r="20" spans="1:5" s="38" customFormat="1" ht="30" customHeight="1">
      <c r="A20" s="333"/>
      <c r="B20" s="112"/>
      <c r="C20" s="112"/>
      <c r="D20" s="112"/>
      <c r="E20" s="113"/>
    </row>
    <row r="21" spans="1:5" s="38" customFormat="1" ht="30" customHeight="1">
      <c r="A21" s="333"/>
      <c r="B21" s="112"/>
      <c r="C21" s="112"/>
      <c r="D21" s="112"/>
      <c r="E21" s="113"/>
    </row>
    <row r="22" spans="1:5" s="38" customFormat="1" ht="30" customHeight="1">
      <c r="A22" s="333"/>
      <c r="B22" s="112"/>
      <c r="C22" s="112"/>
      <c r="D22" s="112"/>
      <c r="E22" s="113"/>
    </row>
    <row r="23" spans="1:5" s="38" customFormat="1" ht="30" customHeight="1">
      <c r="A23" s="333"/>
      <c r="B23" s="112"/>
      <c r="C23" s="112"/>
      <c r="D23" s="112"/>
      <c r="E23" s="113"/>
    </row>
    <row r="24" spans="1:5" s="38" customFormat="1" ht="30" customHeight="1">
      <c r="A24" s="333"/>
      <c r="B24" s="112"/>
      <c r="C24" s="112"/>
      <c r="D24" s="112"/>
      <c r="E24" s="113"/>
    </row>
    <row r="25" spans="1:5" s="38" customFormat="1" ht="30" customHeight="1">
      <c r="A25" s="333"/>
      <c r="B25" s="112"/>
      <c r="C25" s="112"/>
      <c r="D25" s="112"/>
      <c r="E25" s="113"/>
    </row>
    <row r="26" spans="1:5" s="38" customFormat="1" ht="30" customHeight="1">
      <c r="A26" s="334"/>
      <c r="B26" s="114"/>
      <c r="C26" s="114"/>
      <c r="D26" s="114"/>
      <c r="E26" s="115"/>
    </row>
    <row r="27" spans="2:5" s="41" customFormat="1" ht="30" customHeight="1">
      <c r="B27" s="39"/>
      <c r="C27" s="39"/>
      <c r="D27" s="39"/>
      <c r="E27" s="40"/>
    </row>
    <row r="28" spans="2:5" s="41" customFormat="1" ht="30" customHeight="1">
      <c r="B28" s="39"/>
      <c r="C28" s="39"/>
      <c r="D28" s="39"/>
      <c r="E28" s="40"/>
    </row>
    <row r="29" spans="2:5" s="41" customFormat="1" ht="30" customHeight="1">
      <c r="B29" s="39"/>
      <c r="C29" s="39"/>
      <c r="D29" s="39"/>
      <c r="E29" s="40"/>
    </row>
    <row r="30" spans="2:5" s="41" customFormat="1" ht="30" customHeight="1">
      <c r="B30" s="39"/>
      <c r="C30" s="39"/>
      <c r="D30" s="39"/>
      <c r="E30" s="40"/>
    </row>
    <row r="31" spans="2:5" s="41" customFormat="1" ht="30" customHeight="1">
      <c r="B31" s="39"/>
      <c r="C31" s="39"/>
      <c r="D31" s="39"/>
      <c r="E31" s="40"/>
    </row>
    <row r="32" spans="2:5" s="41" customFormat="1" ht="30" customHeight="1">
      <c r="B32" s="39"/>
      <c r="C32" s="39"/>
      <c r="D32" s="39"/>
      <c r="E32" s="40"/>
    </row>
    <row r="33" spans="2:5" s="41" customFormat="1" ht="30" customHeight="1">
      <c r="B33" s="39"/>
      <c r="C33" s="39"/>
      <c r="D33" s="39"/>
      <c r="E33" s="40"/>
    </row>
    <row r="34" spans="2:5" s="41" customFormat="1" ht="30" customHeight="1">
      <c r="B34" s="39"/>
      <c r="C34" s="39"/>
      <c r="D34" s="39"/>
      <c r="E34" s="40"/>
    </row>
    <row r="35" spans="2:5" s="41" customFormat="1" ht="30" customHeight="1">
      <c r="B35" s="39"/>
      <c r="C35" s="39"/>
      <c r="D35" s="39"/>
      <c r="E35" s="40"/>
    </row>
    <row r="36" spans="2:5" s="41" customFormat="1" ht="30" customHeight="1">
      <c r="B36" s="39"/>
      <c r="C36" s="39"/>
      <c r="D36" s="39"/>
      <c r="E36" s="40"/>
    </row>
    <row r="37" spans="2:5" s="41" customFormat="1" ht="30" customHeight="1">
      <c r="B37" s="39"/>
      <c r="C37" s="39"/>
      <c r="D37" s="39"/>
      <c r="E37" s="40"/>
    </row>
    <row r="38" spans="2:5" s="41" customFormat="1" ht="30" customHeight="1">
      <c r="B38" s="39"/>
      <c r="C38" s="39"/>
      <c r="D38" s="39"/>
      <c r="E38" s="40"/>
    </row>
    <row r="39" spans="2:5" s="41" customFormat="1" ht="30" customHeight="1">
      <c r="B39" s="39"/>
      <c r="C39" s="39"/>
      <c r="D39" s="39"/>
      <c r="E39" s="40"/>
    </row>
    <row r="40" spans="2:5" s="41" customFormat="1" ht="30" customHeight="1">
      <c r="B40" s="39"/>
      <c r="C40" s="39"/>
      <c r="D40" s="39"/>
      <c r="E40" s="40"/>
    </row>
    <row r="41" spans="2:5" s="41" customFormat="1" ht="30" customHeight="1">
      <c r="B41" s="39"/>
      <c r="C41" s="39"/>
      <c r="D41" s="39"/>
      <c r="E41" s="40"/>
    </row>
    <row r="42" spans="2:5" s="41" customFormat="1" ht="30" customHeight="1">
      <c r="B42" s="39"/>
      <c r="C42" s="39"/>
      <c r="D42" s="39"/>
      <c r="E42" s="40"/>
    </row>
    <row r="43" spans="2:5" s="41" customFormat="1" ht="30" customHeight="1">
      <c r="B43" s="39"/>
      <c r="C43" s="39"/>
      <c r="D43" s="39"/>
      <c r="E43" s="40"/>
    </row>
    <row r="44" spans="2:5" s="41" customFormat="1" ht="30" customHeight="1">
      <c r="B44" s="39"/>
      <c r="C44" s="39"/>
      <c r="D44" s="39"/>
      <c r="E44" s="40"/>
    </row>
  </sheetData>
  <sheetProtection sheet="1"/>
  <mergeCells count="5">
    <mergeCell ref="A1:E1"/>
    <mergeCell ref="A17:A26"/>
    <mergeCell ref="C2:E2"/>
    <mergeCell ref="A7:A16"/>
    <mergeCell ref="A3:E4"/>
  </mergeCells>
  <printOptions horizontalCentered="1"/>
  <pageMargins left="0.5905511811023623" right="0.5905511811023623" top="0.5905511811023623" bottom="0.5905511811023623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宮坂　利幸</dc:creator>
  <cp:keywords/>
  <dc:description/>
  <cp:lastModifiedBy> </cp:lastModifiedBy>
  <cp:lastPrinted>2022-08-22T07:58:29Z</cp:lastPrinted>
  <dcterms:created xsi:type="dcterms:W3CDTF">2005-12-28T04:02:38Z</dcterms:created>
  <dcterms:modified xsi:type="dcterms:W3CDTF">2022-08-22T07:59:29Z</dcterms:modified>
  <cp:category/>
  <cp:version/>
  <cp:contentType/>
  <cp:contentStatus/>
</cp:coreProperties>
</file>